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35" windowWidth="19440" windowHeight="8865"/>
  </bookViews>
  <sheets>
    <sheet name="Титульный лист" sheetId="1" r:id="rId1"/>
    <sheet name="Содержание" sheetId="2" r:id="rId2"/>
    <sheet name="стр. 2" sheetId="3" r:id="rId3"/>
    <sheet name="стр. 3" sheetId="4" r:id="rId4"/>
    <sheet name="стр. 4" sheetId="5" r:id="rId5"/>
    <sheet name="стр. 5" sheetId="6" r:id="rId6"/>
    <sheet name="стр. 6" sheetId="7" r:id="rId7"/>
    <sheet name="стр. 7" sheetId="11" r:id="rId8"/>
    <sheet name="стр. 8" sheetId="9" r:id="rId9"/>
    <sheet name="стр. 9" sheetId="10" r:id="rId10"/>
  </sheets>
  <definedNames>
    <definedName name="_xlnm._FilterDatabase" localSheetId="9" hidden="1">'стр. 9'!$B$4:$C$12</definedName>
  </definedNames>
  <calcPr calcId="145621"/>
</workbook>
</file>

<file path=xl/calcChain.xml><?xml version="1.0" encoding="utf-8"?>
<calcChain xmlns="http://schemas.openxmlformats.org/spreadsheetml/2006/main">
  <c r="S36" i="9" l="1"/>
  <c r="T36" i="9"/>
  <c r="U36" i="9"/>
  <c r="T35" i="9"/>
  <c r="U35" i="9"/>
  <c r="S35" i="9"/>
  <c r="S30" i="9"/>
  <c r="T30" i="9"/>
  <c r="U30" i="9"/>
  <c r="S31" i="9"/>
  <c r="T31" i="9"/>
  <c r="U31" i="9"/>
  <c r="S32" i="9"/>
  <c r="T32" i="9"/>
  <c r="U32" i="9"/>
  <c r="T29" i="9"/>
  <c r="U29" i="9"/>
  <c r="S29" i="9"/>
  <c r="T40" i="11"/>
  <c r="U40" i="11"/>
  <c r="T41" i="11"/>
  <c r="U41" i="11"/>
  <c r="S41" i="11"/>
  <c r="S40" i="11"/>
  <c r="T24" i="11"/>
  <c r="U24" i="11"/>
  <c r="S24" i="11"/>
  <c r="S20" i="11"/>
  <c r="T20" i="11"/>
  <c r="U20" i="11"/>
  <c r="S21" i="11"/>
  <c r="T21" i="11"/>
  <c r="U21" i="11"/>
  <c r="S22" i="11"/>
  <c r="T22" i="11"/>
  <c r="U22" i="11"/>
  <c r="T19" i="11"/>
  <c r="U19" i="11"/>
  <c r="S19" i="11"/>
  <c r="S57" i="7" l="1"/>
  <c r="T57" i="7"/>
  <c r="U57" i="7"/>
  <c r="S56" i="7"/>
  <c r="T56" i="7"/>
  <c r="U56" i="7"/>
  <c r="T55" i="7"/>
  <c r="U55" i="7"/>
  <c r="S55" i="7"/>
  <c r="S42" i="7"/>
  <c r="T42" i="7"/>
  <c r="U42" i="7"/>
  <c r="S43" i="7"/>
  <c r="T43" i="7"/>
  <c r="U43" i="7"/>
  <c r="S44" i="7"/>
  <c r="T44" i="7"/>
  <c r="U44" i="7"/>
  <c r="S45" i="7"/>
  <c r="T45" i="7"/>
  <c r="U45" i="7"/>
  <c r="S46" i="7"/>
  <c r="T46" i="7"/>
  <c r="U46" i="7"/>
  <c r="S47" i="7"/>
  <c r="T47" i="7"/>
  <c r="U47" i="7"/>
  <c r="S48" i="7"/>
  <c r="T48" i="7"/>
  <c r="U48" i="7"/>
  <c r="S49" i="7"/>
  <c r="T49" i="7"/>
  <c r="U49" i="7"/>
  <c r="S50" i="7"/>
  <c r="T50" i="7"/>
  <c r="U50" i="7"/>
  <c r="T41" i="7"/>
  <c r="U41" i="7"/>
  <c r="S41" i="7"/>
  <c r="D14" i="11" l="1"/>
  <c r="U37" i="9"/>
  <c r="U33" i="9"/>
  <c r="U39" i="9" s="1"/>
  <c r="U20" i="9"/>
  <c r="U16" i="9"/>
  <c r="S53" i="11"/>
  <c r="Q53" i="11"/>
  <c r="P53" i="11"/>
  <c r="O53" i="11"/>
  <c r="N53" i="11"/>
  <c r="L53" i="11"/>
  <c r="K53" i="11"/>
  <c r="J53" i="11"/>
  <c r="I53" i="11"/>
  <c r="G53" i="11"/>
  <c r="F53" i="11"/>
  <c r="E53" i="11"/>
  <c r="D53" i="11"/>
  <c r="R52" i="11"/>
  <c r="M52" i="11"/>
  <c r="H52" i="11"/>
  <c r="R51" i="11"/>
  <c r="M51" i="11"/>
  <c r="H51" i="11"/>
  <c r="R50" i="11"/>
  <c r="M50" i="11"/>
  <c r="H50" i="11"/>
  <c r="U53" i="11"/>
  <c r="T53" i="11"/>
  <c r="R49" i="11"/>
  <c r="M49" i="11"/>
  <c r="H49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R24" i="11"/>
  <c r="M24" i="11"/>
  <c r="H24" i="11"/>
  <c r="U23" i="11"/>
  <c r="T23" i="11"/>
  <c r="S23" i="11"/>
  <c r="Q23" i="11"/>
  <c r="P23" i="11"/>
  <c r="O23" i="11"/>
  <c r="N23" i="11"/>
  <c r="L23" i="11"/>
  <c r="K23" i="11"/>
  <c r="J23" i="11"/>
  <c r="I23" i="11"/>
  <c r="G23" i="11"/>
  <c r="F23" i="11"/>
  <c r="E23" i="11"/>
  <c r="D23" i="11"/>
  <c r="R22" i="11"/>
  <c r="M22" i="11"/>
  <c r="H22" i="11"/>
  <c r="R21" i="11"/>
  <c r="M21" i="11"/>
  <c r="H21" i="11"/>
  <c r="R20" i="11"/>
  <c r="M20" i="11"/>
  <c r="H20" i="11"/>
  <c r="R19" i="11"/>
  <c r="M19" i="11"/>
  <c r="H19" i="11"/>
  <c r="R15" i="11"/>
  <c r="M15" i="11"/>
  <c r="H15" i="11"/>
  <c r="U14" i="11"/>
  <c r="T14" i="11"/>
  <c r="S14" i="11"/>
  <c r="Q14" i="11"/>
  <c r="P14" i="11"/>
  <c r="O14" i="11"/>
  <c r="N14" i="11"/>
  <c r="L14" i="11"/>
  <c r="K14" i="11"/>
  <c r="J14" i="11"/>
  <c r="I14" i="11"/>
  <c r="G14" i="11"/>
  <c r="F14" i="11"/>
  <c r="E14" i="11"/>
  <c r="R13" i="11"/>
  <c r="M13" i="11"/>
  <c r="H13" i="11"/>
  <c r="R12" i="11"/>
  <c r="M12" i="11"/>
  <c r="H12" i="11"/>
  <c r="R11" i="11"/>
  <c r="M11" i="11"/>
  <c r="H11" i="11"/>
  <c r="R10" i="11"/>
  <c r="M10" i="11"/>
  <c r="H10" i="11"/>
  <c r="S87" i="7"/>
  <c r="U87" i="7"/>
  <c r="U80" i="7"/>
  <c r="U89" i="7" s="1"/>
  <c r="U59" i="7"/>
  <c r="U52" i="7"/>
  <c r="U31" i="7"/>
  <c r="U24" i="7"/>
  <c r="U33" i="7" s="1"/>
  <c r="T85" i="6"/>
  <c r="T74" i="6"/>
  <c r="T13" i="6"/>
  <c r="T39" i="6" s="1"/>
  <c r="T49" i="6" s="1"/>
  <c r="T55" i="6" s="1"/>
  <c r="W13" i="5"/>
  <c r="W22" i="5" s="1"/>
  <c r="W32" i="5" s="1"/>
  <c r="W35" i="5" s="1"/>
  <c r="W39" i="5" s="1"/>
  <c r="W73" i="4"/>
  <c r="W61" i="4"/>
  <c r="W48" i="4"/>
  <c r="W51" i="4" s="1"/>
  <c r="W35" i="4"/>
  <c r="W38" i="4" s="1"/>
  <c r="W25" i="4"/>
  <c r="H23" i="11" l="1"/>
  <c r="R23" i="11"/>
  <c r="H53" i="11"/>
  <c r="R53" i="11"/>
  <c r="M23" i="11"/>
  <c r="M53" i="11"/>
  <c r="U22" i="9"/>
  <c r="R14" i="11"/>
  <c r="H14" i="11"/>
  <c r="M14" i="11"/>
  <c r="U61" i="7"/>
  <c r="T89" i="6"/>
  <c r="T92" i="6" s="1"/>
  <c r="W39" i="4"/>
  <c r="W76" i="4"/>
  <c r="W77" i="4" s="1"/>
  <c r="T37" i="9"/>
  <c r="T33" i="9"/>
  <c r="T20" i="9"/>
  <c r="T16" i="9"/>
  <c r="T87" i="7"/>
  <c r="T80" i="7"/>
  <c r="T59" i="7"/>
  <c r="T52" i="7"/>
  <c r="T31" i="7"/>
  <c r="T24" i="7"/>
  <c r="H80" i="7"/>
  <c r="S80" i="7"/>
  <c r="S89" i="7" s="1"/>
  <c r="Q80" i="7"/>
  <c r="P80" i="7"/>
  <c r="O80" i="7"/>
  <c r="N80" i="7"/>
  <c r="L80" i="7"/>
  <c r="K80" i="7"/>
  <c r="J80" i="7"/>
  <c r="I80" i="7"/>
  <c r="G80" i="7"/>
  <c r="F80" i="7"/>
  <c r="E80" i="7"/>
  <c r="D80" i="7"/>
  <c r="S52" i="7"/>
  <c r="Q52" i="7"/>
  <c r="P52" i="7"/>
  <c r="O52" i="7"/>
  <c r="N52" i="7"/>
  <c r="L52" i="7"/>
  <c r="K52" i="7"/>
  <c r="J52" i="7"/>
  <c r="I52" i="7"/>
  <c r="G52" i="7"/>
  <c r="F52" i="7"/>
  <c r="E52" i="7"/>
  <c r="D52" i="7"/>
  <c r="E24" i="7"/>
  <c r="S24" i="7"/>
  <c r="Q24" i="7"/>
  <c r="P24" i="7"/>
  <c r="O24" i="7"/>
  <c r="N24" i="7"/>
  <c r="L24" i="7"/>
  <c r="K24" i="7"/>
  <c r="J24" i="7"/>
  <c r="I24" i="7"/>
  <c r="G24" i="7"/>
  <c r="F24" i="7"/>
  <c r="D24" i="7"/>
  <c r="T33" i="7" l="1"/>
  <c r="T89" i="7"/>
  <c r="T39" i="9"/>
  <c r="T22" i="9"/>
  <c r="T61" i="7"/>
  <c r="S85" i="6"/>
  <c r="S74" i="6"/>
  <c r="S13" i="6"/>
  <c r="S39" i="6" s="1"/>
  <c r="S49" i="6" s="1"/>
  <c r="S55" i="6" s="1"/>
  <c r="V13" i="5"/>
  <c r="V22" i="5" s="1"/>
  <c r="V32" i="5" s="1"/>
  <c r="V35" i="5" s="1"/>
  <c r="V39" i="5" s="1"/>
  <c r="V73" i="4"/>
  <c r="V61" i="4"/>
  <c r="V48" i="4"/>
  <c r="V51" i="4" s="1"/>
  <c r="V35" i="4"/>
  <c r="V38" i="4" s="1"/>
  <c r="V25" i="4"/>
  <c r="S89" i="6" l="1"/>
  <c r="S92" i="6" s="1"/>
  <c r="V76" i="4"/>
  <c r="V77" i="4" s="1"/>
  <c r="V39" i="4"/>
  <c r="F25" i="4"/>
  <c r="H85" i="6" l="1"/>
  <c r="G85" i="6"/>
  <c r="H74" i="6"/>
  <c r="G74" i="6"/>
  <c r="H13" i="6"/>
  <c r="H39" i="6" s="1"/>
  <c r="H49" i="6" s="1"/>
  <c r="H55" i="6" s="1"/>
  <c r="G13" i="6"/>
  <c r="G39" i="6" l="1"/>
  <c r="G49" i="6" s="1"/>
  <c r="G55" i="6" s="1"/>
  <c r="G89" i="6" s="1"/>
  <c r="G92" i="6" s="1"/>
  <c r="H89" i="6"/>
  <c r="H92" i="6" s="1"/>
  <c r="M41" i="7" l="1"/>
  <c r="H19" i="9"/>
  <c r="H18" i="9"/>
  <c r="M19" i="9"/>
  <c r="M18" i="9"/>
  <c r="R19" i="9"/>
  <c r="R18" i="9"/>
  <c r="R15" i="9"/>
  <c r="R14" i="9"/>
  <c r="R13" i="9"/>
  <c r="R12" i="9"/>
  <c r="M15" i="9"/>
  <c r="M14" i="9"/>
  <c r="M13" i="9"/>
  <c r="M12" i="9"/>
  <c r="G16" i="9"/>
  <c r="F16" i="9"/>
  <c r="E16" i="9"/>
  <c r="D16" i="9"/>
  <c r="H15" i="9"/>
  <c r="H14" i="9"/>
  <c r="H13" i="9"/>
  <c r="H12" i="9"/>
  <c r="H16" i="9" s="1"/>
  <c r="H36" i="9"/>
  <c r="H35" i="9"/>
  <c r="R36" i="9"/>
  <c r="R35" i="9"/>
  <c r="R37" i="9" s="1"/>
  <c r="M36" i="9"/>
  <c r="M35" i="9"/>
  <c r="E37" i="9"/>
  <c r="R32" i="9"/>
  <c r="R31" i="9"/>
  <c r="R30" i="9"/>
  <c r="R33" i="9" s="1"/>
  <c r="R29" i="9"/>
  <c r="M32" i="9"/>
  <c r="M31" i="9"/>
  <c r="M30" i="9"/>
  <c r="M33" i="9" s="1"/>
  <c r="M29" i="9"/>
  <c r="H30" i="9"/>
  <c r="H32" i="9"/>
  <c r="H31" i="9"/>
  <c r="H29" i="9"/>
  <c r="S37" i="9"/>
  <c r="Q37" i="9"/>
  <c r="P37" i="9"/>
  <c r="O37" i="9"/>
  <c r="N37" i="9"/>
  <c r="L37" i="9"/>
  <c r="K37" i="9"/>
  <c r="J37" i="9"/>
  <c r="I37" i="9"/>
  <c r="G37" i="9"/>
  <c r="F37" i="9"/>
  <c r="D37" i="9"/>
  <c r="S33" i="9"/>
  <c r="Q33" i="9"/>
  <c r="P33" i="9"/>
  <c r="O33" i="9"/>
  <c r="N33" i="9"/>
  <c r="L33" i="9"/>
  <c r="L39" i="9" s="1"/>
  <c r="K33" i="9"/>
  <c r="J33" i="9"/>
  <c r="I33" i="9"/>
  <c r="G33" i="9"/>
  <c r="F33" i="9"/>
  <c r="E33" i="9"/>
  <c r="D33" i="9"/>
  <c r="D39" i="9" s="1"/>
  <c r="S20" i="9"/>
  <c r="Q20" i="9"/>
  <c r="P20" i="9"/>
  <c r="O20" i="9"/>
  <c r="N20" i="9"/>
  <c r="L20" i="9"/>
  <c r="K20" i="9"/>
  <c r="J20" i="9"/>
  <c r="I20" i="9"/>
  <c r="G20" i="9"/>
  <c r="F20" i="9"/>
  <c r="E20" i="9"/>
  <c r="D20" i="9"/>
  <c r="S16" i="9"/>
  <c r="R16" i="9"/>
  <c r="Q16" i="9"/>
  <c r="Q22" i="9" s="1"/>
  <c r="P16" i="9"/>
  <c r="P22" i="9" s="1"/>
  <c r="O16" i="9"/>
  <c r="N16" i="9"/>
  <c r="L16" i="9"/>
  <c r="K16" i="9"/>
  <c r="K22" i="9" s="1"/>
  <c r="J16" i="9"/>
  <c r="J22" i="9" s="1"/>
  <c r="I16" i="9"/>
  <c r="I22" i="9" s="1"/>
  <c r="G22" i="9"/>
  <c r="D22" i="9"/>
  <c r="M56" i="7"/>
  <c r="M55" i="7"/>
  <c r="H57" i="7"/>
  <c r="H56" i="7"/>
  <c r="H55" i="7"/>
  <c r="R46" i="7"/>
  <c r="S59" i="7"/>
  <c r="Q59" i="7"/>
  <c r="P59" i="7"/>
  <c r="O59" i="7"/>
  <c r="N59" i="7"/>
  <c r="L59" i="7"/>
  <c r="K59" i="7"/>
  <c r="J59" i="7"/>
  <c r="I59" i="7"/>
  <c r="G59" i="7"/>
  <c r="F59" i="7"/>
  <c r="E59" i="7"/>
  <c r="D59" i="7"/>
  <c r="R57" i="7"/>
  <c r="M57" i="7"/>
  <c r="M59" i="7" s="1"/>
  <c r="R56" i="7"/>
  <c r="R55" i="7"/>
  <c r="R50" i="7"/>
  <c r="M50" i="7"/>
  <c r="H50" i="7"/>
  <c r="R49" i="7"/>
  <c r="M49" i="7"/>
  <c r="H49" i="7"/>
  <c r="R48" i="7"/>
  <c r="M48" i="7"/>
  <c r="H48" i="7"/>
  <c r="R47" i="7"/>
  <c r="M47" i="7"/>
  <c r="H47" i="7"/>
  <c r="M46" i="7"/>
  <c r="H46" i="7"/>
  <c r="R45" i="7"/>
  <c r="M45" i="7"/>
  <c r="H45" i="7"/>
  <c r="R44" i="7"/>
  <c r="M44" i="7"/>
  <c r="H44" i="7"/>
  <c r="R43" i="7"/>
  <c r="M43" i="7"/>
  <c r="H43" i="7"/>
  <c r="R42" i="7"/>
  <c r="M42" i="7"/>
  <c r="H42" i="7"/>
  <c r="R41" i="7"/>
  <c r="H41" i="7"/>
  <c r="S61" i="7"/>
  <c r="Q61" i="7"/>
  <c r="P61" i="7"/>
  <c r="K61" i="7"/>
  <c r="I61" i="7"/>
  <c r="G61" i="7"/>
  <c r="F61" i="7"/>
  <c r="E61" i="7"/>
  <c r="D61" i="7"/>
  <c r="M85" i="7"/>
  <c r="M84" i="7"/>
  <c r="M83" i="7"/>
  <c r="M78" i="7"/>
  <c r="M77" i="7"/>
  <c r="M76" i="7"/>
  <c r="M75" i="7"/>
  <c r="R84" i="7"/>
  <c r="R85" i="7"/>
  <c r="R83" i="7"/>
  <c r="Q87" i="7"/>
  <c r="Q89" i="7" s="1"/>
  <c r="P87" i="7"/>
  <c r="P89" i="7" s="1"/>
  <c r="O87" i="7"/>
  <c r="O89" i="7" s="1"/>
  <c r="N87" i="7"/>
  <c r="N89" i="7" s="1"/>
  <c r="L87" i="7"/>
  <c r="L89" i="7" s="1"/>
  <c r="K87" i="7"/>
  <c r="K89" i="7" s="1"/>
  <c r="J87" i="7"/>
  <c r="J89" i="7" s="1"/>
  <c r="I87" i="7"/>
  <c r="I89" i="7" s="1"/>
  <c r="G87" i="7"/>
  <c r="G89" i="7" s="1"/>
  <c r="H87" i="7"/>
  <c r="H89" i="7" s="1"/>
  <c r="F87" i="7"/>
  <c r="F89" i="7" s="1"/>
  <c r="E87" i="7"/>
  <c r="E89" i="7" s="1"/>
  <c r="D87" i="7"/>
  <c r="D89" i="7" s="1"/>
  <c r="R74" i="7"/>
  <c r="R73" i="7"/>
  <c r="R72" i="7"/>
  <c r="R71" i="7"/>
  <c r="R70" i="7"/>
  <c r="R69" i="7"/>
  <c r="M74" i="7"/>
  <c r="M73" i="7"/>
  <c r="M72" i="7"/>
  <c r="M71" i="7"/>
  <c r="M70" i="7"/>
  <c r="M69" i="7"/>
  <c r="R13" i="7"/>
  <c r="R29" i="7"/>
  <c r="R28" i="7"/>
  <c r="R27" i="7"/>
  <c r="M29" i="7"/>
  <c r="M28" i="7"/>
  <c r="M27" i="7"/>
  <c r="H29" i="7"/>
  <c r="H28" i="7"/>
  <c r="H27" i="7"/>
  <c r="S31" i="7"/>
  <c r="Q31" i="7"/>
  <c r="P31" i="7"/>
  <c r="O31" i="7"/>
  <c r="N31" i="7"/>
  <c r="L31" i="7"/>
  <c r="K31" i="7"/>
  <c r="J31" i="7"/>
  <c r="I31" i="7"/>
  <c r="G31" i="7"/>
  <c r="F31" i="7"/>
  <c r="E31" i="7"/>
  <c r="D31" i="7"/>
  <c r="R20" i="9" l="1"/>
  <c r="M20" i="9"/>
  <c r="H20" i="9"/>
  <c r="H22" i="9" s="1"/>
  <c r="M80" i="7"/>
  <c r="R80" i="7"/>
  <c r="I39" i="9"/>
  <c r="K39" i="9"/>
  <c r="N39" i="9"/>
  <c r="P39" i="9"/>
  <c r="S22" i="9"/>
  <c r="O39" i="9"/>
  <c r="Q39" i="9"/>
  <c r="L22" i="9"/>
  <c r="M16" i="9"/>
  <c r="M22" i="9" s="1"/>
  <c r="H52" i="7"/>
  <c r="R52" i="7"/>
  <c r="M52" i="7"/>
  <c r="M61" i="7" s="1"/>
  <c r="S39" i="9"/>
  <c r="J39" i="9"/>
  <c r="M37" i="9"/>
  <c r="M39" i="9" s="1"/>
  <c r="G39" i="9"/>
  <c r="R39" i="9"/>
  <c r="F39" i="9"/>
  <c r="E39" i="9"/>
  <c r="R22" i="9"/>
  <c r="N22" i="9"/>
  <c r="O22" i="9"/>
  <c r="F22" i="9"/>
  <c r="E22" i="9"/>
  <c r="N61" i="7"/>
  <c r="R59" i="7"/>
  <c r="O61" i="7"/>
  <c r="L61" i="7"/>
  <c r="J61" i="7"/>
  <c r="H59" i="7"/>
  <c r="H31" i="7"/>
  <c r="R61" i="7" l="1"/>
  <c r="H61" i="7"/>
  <c r="S33" i="7" l="1"/>
  <c r="R22" i="7"/>
  <c r="R21" i="7"/>
  <c r="R20" i="7"/>
  <c r="R19" i="7"/>
  <c r="R18" i="7"/>
  <c r="R17" i="7"/>
  <c r="R16" i="7"/>
  <c r="R15" i="7"/>
  <c r="R14" i="7"/>
  <c r="Q33" i="7"/>
  <c r="M22" i="7"/>
  <c r="M21" i="7"/>
  <c r="M20" i="7"/>
  <c r="M19" i="7"/>
  <c r="M17" i="7"/>
  <c r="M16" i="7"/>
  <c r="M15" i="7"/>
  <c r="M14" i="7"/>
  <c r="M13" i="7"/>
  <c r="M18" i="7"/>
  <c r="P33" i="7"/>
  <c r="O33" i="7"/>
  <c r="N33" i="7"/>
  <c r="L33" i="7"/>
  <c r="K33" i="7"/>
  <c r="J33" i="7"/>
  <c r="I33" i="7"/>
  <c r="G33" i="7"/>
  <c r="H20" i="7"/>
  <c r="H22" i="7"/>
  <c r="H21" i="7"/>
  <c r="H19" i="7"/>
  <c r="H18" i="7"/>
  <c r="H17" i="7"/>
  <c r="H16" i="7"/>
  <c r="H15" i="7"/>
  <c r="H14" i="7"/>
  <c r="H13" i="7"/>
  <c r="D33" i="7"/>
  <c r="E33" i="7"/>
  <c r="F33" i="7"/>
  <c r="R24" i="7" l="1"/>
  <c r="M24" i="7"/>
  <c r="H24" i="7"/>
  <c r="R74" i="6"/>
  <c r="Q74" i="6"/>
  <c r="P74" i="6"/>
  <c r="O74" i="6"/>
  <c r="N74" i="6"/>
  <c r="M74" i="6"/>
  <c r="L74" i="6"/>
  <c r="K74" i="6"/>
  <c r="J74" i="6"/>
  <c r="I74" i="6"/>
  <c r="F74" i="6"/>
  <c r="P13" i="5" l="1"/>
  <c r="G13" i="5"/>
  <c r="G22" i="5" s="1"/>
  <c r="G32" i="5" s="1"/>
  <c r="G35" i="5" s="1"/>
  <c r="G39" i="5" s="1"/>
  <c r="Q85" i="6" l="1"/>
  <c r="P85" i="6"/>
  <c r="O85" i="6"/>
  <c r="N85" i="6"/>
  <c r="M85" i="6"/>
  <c r="L85" i="6"/>
  <c r="K85" i="6"/>
  <c r="J85" i="6"/>
  <c r="I85" i="6"/>
  <c r="F85" i="6"/>
  <c r="P13" i="6"/>
  <c r="P39" i="6" s="1"/>
  <c r="O13" i="6"/>
  <c r="O39" i="6" s="1"/>
  <c r="O49" i="6" s="1"/>
  <c r="O55" i="6" s="1"/>
  <c r="N13" i="6"/>
  <c r="M13" i="6"/>
  <c r="M39" i="6" s="1"/>
  <c r="M49" i="6" s="1"/>
  <c r="M55" i="6" s="1"/>
  <c r="L13" i="6"/>
  <c r="K13" i="6"/>
  <c r="K39" i="6" s="1"/>
  <c r="K49" i="6" s="1"/>
  <c r="K55" i="6" s="1"/>
  <c r="J13" i="6"/>
  <c r="J39" i="6" s="1"/>
  <c r="J49" i="6" s="1"/>
  <c r="J55" i="6" s="1"/>
  <c r="I13" i="6"/>
  <c r="I39" i="6" s="1"/>
  <c r="I49" i="6" s="1"/>
  <c r="I55" i="6" s="1"/>
  <c r="F13" i="6"/>
  <c r="F39" i="6" s="1"/>
  <c r="R85" i="6"/>
  <c r="R13" i="6"/>
  <c r="R39" i="6" s="1"/>
  <c r="R49" i="6" s="1"/>
  <c r="U13" i="5"/>
  <c r="U22" i="5" s="1"/>
  <c r="U32" i="5" s="1"/>
  <c r="U35" i="5" s="1"/>
  <c r="U39" i="5" s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3" i="4"/>
  <c r="H73" i="4"/>
  <c r="G73" i="4"/>
  <c r="F73" i="4"/>
  <c r="N73" i="4"/>
  <c r="M73" i="4"/>
  <c r="L73" i="4"/>
  <c r="K73" i="4"/>
  <c r="S73" i="4"/>
  <c r="R73" i="4"/>
  <c r="Q73" i="4"/>
  <c r="P73" i="4"/>
  <c r="U73" i="4"/>
  <c r="U61" i="4"/>
  <c r="S61" i="4"/>
  <c r="R61" i="4"/>
  <c r="Q61" i="4"/>
  <c r="P61" i="4"/>
  <c r="N61" i="4"/>
  <c r="M61" i="4"/>
  <c r="L61" i="4"/>
  <c r="K61" i="4"/>
  <c r="K76" i="4" s="1"/>
  <c r="I61" i="4"/>
  <c r="H61" i="4"/>
  <c r="G61" i="4"/>
  <c r="G76" i="4" s="1"/>
  <c r="F61" i="4"/>
  <c r="U48" i="4"/>
  <c r="U51" i="4" s="1"/>
  <c r="S48" i="4"/>
  <c r="S51" i="4" s="1"/>
  <c r="R48" i="4"/>
  <c r="R51" i="4" s="1"/>
  <c r="Q48" i="4"/>
  <c r="Q51" i="4" s="1"/>
  <c r="P48" i="4"/>
  <c r="P51" i="4" s="1"/>
  <c r="N48" i="4"/>
  <c r="N51" i="4" s="1"/>
  <c r="M48" i="4"/>
  <c r="M51" i="4" s="1"/>
  <c r="L48" i="4"/>
  <c r="L51" i="4" s="1"/>
  <c r="K48" i="4"/>
  <c r="K51" i="4" s="1"/>
  <c r="I48" i="4"/>
  <c r="I51" i="4" s="1"/>
  <c r="H48" i="4"/>
  <c r="H51" i="4" s="1"/>
  <c r="G48" i="4"/>
  <c r="G51" i="4" s="1"/>
  <c r="F48" i="4"/>
  <c r="F51" i="4" s="1"/>
  <c r="S35" i="4"/>
  <c r="S38" i="4" s="1"/>
  <c r="R35" i="4"/>
  <c r="R38" i="4" s="1"/>
  <c r="Q35" i="4"/>
  <c r="Q38" i="4" s="1"/>
  <c r="P35" i="4"/>
  <c r="P38" i="4" s="1"/>
  <c r="N35" i="4"/>
  <c r="N38" i="4" s="1"/>
  <c r="M35" i="4"/>
  <c r="M38" i="4" s="1"/>
  <c r="L35" i="4"/>
  <c r="L38" i="4" s="1"/>
  <c r="K35" i="4"/>
  <c r="K38" i="4" s="1"/>
  <c r="I35" i="4"/>
  <c r="I38" i="4" s="1"/>
  <c r="H35" i="4"/>
  <c r="H38" i="4" s="1"/>
  <c r="G35" i="4"/>
  <c r="G38" i="4" s="1"/>
  <c r="F35" i="4"/>
  <c r="F38" i="4" s="1"/>
  <c r="U35" i="4"/>
  <c r="U38" i="4" s="1"/>
  <c r="U25" i="4"/>
  <c r="S25" i="4"/>
  <c r="R25" i="4"/>
  <c r="Q25" i="4"/>
  <c r="P25" i="4"/>
  <c r="N25" i="4"/>
  <c r="M25" i="4"/>
  <c r="L25" i="4"/>
  <c r="K25" i="4"/>
  <c r="I25" i="4"/>
  <c r="H25" i="4"/>
  <c r="G25" i="4"/>
  <c r="N39" i="4" l="1"/>
  <c r="S76" i="4"/>
  <c r="S77" i="4" s="1"/>
  <c r="I76" i="4"/>
  <c r="U76" i="4"/>
  <c r="M76" i="4"/>
  <c r="M77" i="4" s="1"/>
  <c r="L39" i="6"/>
  <c r="L49" i="6" s="1"/>
  <c r="L55" i="6" s="1"/>
  <c r="L89" i="6" s="1"/>
  <c r="L92" i="6" s="1"/>
  <c r="P49" i="6"/>
  <c r="P55" i="6" s="1"/>
  <c r="P89" i="6" s="1"/>
  <c r="P92" i="6" s="1"/>
  <c r="M89" i="6"/>
  <c r="M92" i="6" s="1"/>
  <c r="K89" i="6"/>
  <c r="K92" i="6" s="1"/>
  <c r="O89" i="6"/>
  <c r="O92" i="6" s="1"/>
  <c r="J89" i="6"/>
  <c r="J92" i="6" s="1"/>
  <c r="I89" i="6"/>
  <c r="I92" i="6" s="1"/>
  <c r="F49" i="6"/>
  <c r="F55" i="6" s="1"/>
  <c r="N76" i="4"/>
  <c r="N77" i="4" s="1"/>
  <c r="L76" i="4"/>
  <c r="L77" i="4" s="1"/>
  <c r="I39" i="4"/>
  <c r="H76" i="4"/>
  <c r="H77" i="4" s="1"/>
  <c r="F76" i="4"/>
  <c r="F77" i="4" s="1"/>
  <c r="K77" i="4"/>
  <c r="G77" i="4"/>
  <c r="H39" i="4"/>
  <c r="K39" i="4"/>
  <c r="G39" i="4"/>
  <c r="L39" i="4"/>
  <c r="F39" i="4"/>
  <c r="N39" i="6"/>
  <c r="S13" i="5"/>
  <c r="S22" i="5" s="1"/>
  <c r="S32" i="5" s="1"/>
  <c r="S35" i="5" s="1"/>
  <c r="S39" i="5" s="1"/>
  <c r="U77" i="4"/>
  <c r="I77" i="4"/>
  <c r="M39" i="4"/>
  <c r="U39" i="4"/>
  <c r="S39" i="4"/>
  <c r="R76" i="4"/>
  <c r="R77" i="4" s="1"/>
  <c r="R39" i="4"/>
  <c r="Q76" i="4"/>
  <c r="Q77" i="4" s="1"/>
  <c r="Q39" i="4"/>
  <c r="P76" i="4"/>
  <c r="P77" i="4" s="1"/>
  <c r="P39" i="4"/>
  <c r="H37" i="9"/>
  <c r="H33" i="9"/>
  <c r="R87" i="7"/>
  <c r="R89" i="7" s="1"/>
  <c r="M87" i="7"/>
  <c r="M89" i="7" s="1"/>
  <c r="R31" i="7"/>
  <c r="R33" i="7" s="1"/>
  <c r="M31" i="7"/>
  <c r="Q13" i="6"/>
  <c r="Q39" i="6" s="1"/>
  <c r="J13" i="5"/>
  <c r="J22" i="5" s="1"/>
  <c r="J32" i="5" s="1"/>
  <c r="J35" i="5" s="1"/>
  <c r="J39" i="5" s="1"/>
  <c r="T73" i="4"/>
  <c r="O73" i="4"/>
  <c r="J73" i="4"/>
  <c r="T61" i="4"/>
  <c r="O61" i="4"/>
  <c r="J61" i="4"/>
  <c r="T48" i="4"/>
  <c r="T51" i="4" s="1"/>
  <c r="O48" i="4"/>
  <c r="O51" i="4" s="1"/>
  <c r="J48" i="4"/>
  <c r="J51" i="4" s="1"/>
  <c r="T35" i="4"/>
  <c r="T38" i="4" s="1"/>
  <c r="O35" i="4"/>
  <c r="O38" i="4" s="1"/>
  <c r="J35" i="4"/>
  <c r="J38" i="4" s="1"/>
  <c r="T25" i="4"/>
  <c r="O25" i="4"/>
  <c r="J25" i="4"/>
  <c r="T39" i="4" l="1"/>
  <c r="F89" i="6"/>
  <c r="F92" i="6" s="1"/>
  <c r="H33" i="7"/>
  <c r="N49" i="6"/>
  <c r="N55" i="6" s="1"/>
  <c r="N89" i="6" s="1"/>
  <c r="J39" i="4"/>
  <c r="J76" i="4"/>
  <c r="J77" i="4" s="1"/>
  <c r="M33" i="7"/>
  <c r="H39" i="9"/>
  <c r="O39" i="4"/>
  <c r="O76" i="4"/>
  <c r="O77" i="4" s="1"/>
  <c r="T76" i="4"/>
  <c r="T77" i="4" s="1"/>
  <c r="N92" i="6" l="1"/>
  <c r="Q49" i="6"/>
  <c r="Q55" i="6" s="1"/>
  <c r="Q89" i="6" s="1"/>
  <c r="Q92" i="6" s="1"/>
  <c r="R55" i="6" l="1"/>
  <c r="R89" i="6" s="1"/>
  <c r="R92" i="6" s="1"/>
</calcChain>
</file>

<file path=xl/sharedStrings.xml><?xml version="1.0" encoding="utf-8"?>
<sst xmlns="http://schemas.openxmlformats.org/spreadsheetml/2006/main" count="955" uniqueCount="316">
  <si>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</si>
  <si>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</si>
  <si>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</si>
  <si>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</si>
  <si>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</si>
  <si>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</si>
  <si>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</si>
  <si>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</si>
  <si>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4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</si>
  <si>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</si>
  <si>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</si>
  <si>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</si>
  <si>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</si>
  <si>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</si>
  <si>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</si>
  <si>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</si>
  <si>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</si>
  <si>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</si>
  <si>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</si>
  <si>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</si>
  <si>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</si>
  <si>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</si>
  <si>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</si>
  <si>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</si>
  <si>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</si>
  <si>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</si>
  <si>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</si>
  <si>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</si>
  <si>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</si>
  <si>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</si>
  <si>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</si>
  <si>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</si>
  <si>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</si>
  <si>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</si>
  <si>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</si>
  <si>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</si>
  <si>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</si>
  <si>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</si>
  <si>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</si>
  <si>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</si>
  <si>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</si>
  <si>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</si>
  <si>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</si>
  <si>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</si>
  <si>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</si>
  <si>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</si>
  <si>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</si>
  <si>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</si>
  <si>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</si>
  <si>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</si>
  <si>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</si>
  <si>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</si>
  <si>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Прочие финансовые активы</t>
  </si>
  <si>
    <t>Прочие долгосрочные активы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</si>
  <si>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</si>
  <si>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</si>
  <si>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</si>
  <si>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</si>
  <si>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</si>
  <si>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</si>
  <si>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</si>
  <si>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</si>
  <si>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</si>
  <si>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</si>
  <si>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</si>
  <si>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</si>
  <si>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</si>
  <si>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</si>
  <si>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</si>
  <si>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</si>
  <si>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</si>
  <si>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Относящийся к акционерам материнской компании 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</si>
  <si>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</si>
  <si>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</si>
  <si>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</si>
  <si>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</si>
  <si>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</si>
  <si>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</si>
  <si>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Финансовая гарантия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</si>
  <si>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</si>
  <si>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</si>
  <si>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</si>
  <si>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</si>
  <si>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</si>
  <si>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</si>
  <si>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Финансовая гарантия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</si>
  <si>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</si>
  <si>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</si>
  <si>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</si>
  <si>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</si>
  <si>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</si>
  <si>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</si>
  <si>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</si>
  <si>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</si>
  <si>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</si>
  <si>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</si>
  <si>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 xml:space="preserve">Обесценение основных средств и нематериальных активов 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</si>
  <si>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</si>
  <si>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</si>
  <si>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</si>
  <si>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</si>
  <si>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</si>
  <si>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Положительная/(отрицательная) курсовая разница, нетто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</si>
  <si>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</si>
  <si>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</si>
  <si>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</si>
  <si>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</si>
  <si>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</si>
  <si>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</si>
  <si>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Прибыль/ (убыток) до учета подоходного налога</t>
  </si>
  <si>
    <t>Расходы по подоходному налогу</t>
  </si>
  <si>
    <t xml:space="preserve">Прибыль/(убыток) от продолжающейся деятельности </t>
  </si>
  <si>
    <t xml:space="preserve">Прекращенная деятельность </t>
  </si>
  <si>
    <t>Прибыль/(убыток) после налогообложения от прекращенной деятельности</t>
  </si>
  <si>
    <t>Прибыль/(убыток) за год</t>
  </si>
  <si>
    <t>Прибыль до учёта подоходного налога от продолжающейся   деятельности</t>
  </si>
  <si>
    <t>Убыток до учёта подоходного налога от прекращенной деятельности</t>
  </si>
  <si>
    <t>Прибыль до учета подоходного налога</t>
  </si>
  <si>
    <t>Корректировки на:</t>
  </si>
  <si>
    <t>Износ, истощение и амортизацию (вкл. по прекращенной деятельности)</t>
  </si>
  <si>
    <t>Долю в прибыли совместных  предприятий и ассоциированных компаний, нетто (вкл. по прекращенной деятельности)</t>
  </si>
  <si>
    <t>Финансовые затраты (вкл. по прекращенной деятельности)</t>
  </si>
  <si>
    <t>Финансовый доход (вкл. по прекращенной деятельности)</t>
  </si>
  <si>
    <t>Нереализованные убытки / (доходы) от производных инструментов</t>
  </si>
  <si>
    <t>Реализованные доход от производных инструментов</t>
  </si>
  <si>
    <t>(Доход) / Убыток от выбытия основных средств и нематериальных активов, нетто</t>
  </si>
  <si>
    <t>Обесценение основных средств и нематериальных активов и гудвилла (вкл. по прекращенной деятельности)</t>
  </si>
  <si>
    <t>Обесценение инвестиций в СП</t>
  </si>
  <si>
    <t>Обесценение НДС к возмещению</t>
  </si>
  <si>
    <t>Обесценение займов выданных</t>
  </si>
  <si>
    <t>Обесценение активов для продажи</t>
  </si>
  <si>
    <t>Прибыль от продажи ДО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</si>
  <si>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</si>
  <si>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</si>
  <si>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</si>
  <si>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</si>
  <si>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Резервы (вкл. по прекращенной деятельности)</t>
  </si>
  <si>
    <t>(Восстановление) / начисление резерва по устаревшим товарно-материальным запасам (вкл. по прекращенной деятельности)</t>
  </si>
  <si>
    <t>Признание выплат на основе акций</t>
  </si>
  <si>
    <t>Нереализованную (положительную) / отрицательную курсовую разницу</t>
  </si>
  <si>
    <t>Прибыль от операционной деятельности до изменений в оборотном капитале</t>
  </si>
  <si>
    <t>Изменение в товарно-материальных запасах</t>
  </si>
  <si>
    <t>Изменение в НДС к получению</t>
  </si>
  <si>
    <t>Изменение в торговой дебиторской задолженности и прочих активах</t>
  </si>
  <si>
    <t>Изменение в прочих налогах к уплате</t>
  </si>
  <si>
    <t>Изменение в торговой кредиторской задолженности</t>
  </si>
  <si>
    <t>Изменения в авансах под поставку нефти</t>
  </si>
  <si>
    <t xml:space="preserve">Изменение в прочих обязательствах </t>
  </si>
  <si>
    <t>Поступление денежных средств от операционной деятельности</t>
  </si>
  <si>
    <t>Поступления от производных инструментов</t>
  </si>
  <si>
    <t>Уплаченный подоходный налог</t>
  </si>
  <si>
    <t>Вознаграждение полученное</t>
  </si>
  <si>
    <t>Вознаграждение уплаченное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</si>
  <si>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</si>
  <si>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</si>
  <si>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Чистое изъятие / (размещение) вкладов в банках</t>
  </si>
  <si>
    <t>Приобретение основных средств, нематериальных активов, инвестиционной недвижимости и активов по разведке и оценке</t>
  </si>
  <si>
    <t>Поступления денежных средств от продажи основных средств, нематериальных активов, активов по разведке и оценке и инвестиционной недвижимости</t>
  </si>
  <si>
    <t>Поступления от продажи активов, классифицированных как предназначенных для продажи</t>
  </si>
  <si>
    <t>Поступления денежных средств от продажи дочерней организации</t>
  </si>
  <si>
    <t>Дивиденды, полученные от совместных предприятий и ассоциированных компаний, нетто</t>
  </si>
  <si>
    <t>Приобретение дочерней компании</t>
  </si>
  <si>
    <t xml:space="preserve">Приобретение и вклады в совместные предприятия </t>
  </si>
  <si>
    <t>Приобретение долевых инструментов</t>
  </si>
  <si>
    <t>Реализация совместного предприятия</t>
  </si>
  <si>
    <t>Займы, выданные связанным сторонам</t>
  </si>
  <si>
    <t>Займы, погашенные связанными сторонами</t>
  </si>
  <si>
    <t>Возврат вкладов в совместные предприятия</t>
  </si>
  <si>
    <t>Погашение векселя АК</t>
  </si>
  <si>
    <t>Чистое движение денежных средств, использованных в инвестиционной деятельности</t>
  </si>
  <si>
    <t>Денежные потоки от финансовой деятельности:</t>
  </si>
  <si>
    <t>Поступления по займам</t>
  </si>
  <si>
    <t>Погашение займов</t>
  </si>
  <si>
    <t>Дивиденды, выплаченные акционеру</t>
  </si>
  <si>
    <t>Дивиденды, выплаченные неконтрольной доле участия</t>
  </si>
  <si>
    <t>Распределения Самрук-Казына</t>
  </si>
  <si>
    <t>Выпуск собственных акций дочерней организацией</t>
  </si>
  <si>
    <t>Выпуск акций</t>
  </si>
  <si>
    <t>Чистое движение денежных средств, (использованных в) / полученных от финансовой деятельности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</si>
  <si>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</si>
  <si>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</si>
  <si>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</si>
  <si>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</si>
  <si>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</si>
  <si>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</si>
  <si>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</si>
  <si>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</si>
  <si>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</si>
  <si>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"СП "Казгермунай" (66,5%)</t>
  </si>
  <si>
    <t>АО "ПетроКазахстан Кумколь Ресорсиз" (33%)</t>
  </si>
  <si>
    <t>АО "Тургай-Петролеум" (16,5%)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</si>
  <si>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</si>
  <si>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</si>
  <si>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</si>
  <si>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</si>
  <si>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</si>
  <si>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</si>
  <si>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</si>
  <si>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</si>
  <si>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</si>
  <si>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</si>
  <si>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</si>
  <si>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</si>
  <si>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</si>
  <si>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ТОО "Амангельды Газ" (газ) (100%)</t>
  </si>
  <si>
    <t xml:space="preserve">Итого операционные активы </t>
  </si>
  <si>
    <t>Неоперационные активы</t>
  </si>
  <si>
    <t xml:space="preserve">"Карачаганак Петролеум Оперейтинг б.в." (10%)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</si>
  <si>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</si>
  <si>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</si>
  <si>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</si>
  <si>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</si>
  <si>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</si>
  <si>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</si>
  <si>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</si>
  <si>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</si>
  <si>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</si>
  <si>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</si>
  <si>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</si>
  <si>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</si>
  <si>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</si>
  <si>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</si>
  <si>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</si>
  <si>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</si>
  <si>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</si>
  <si>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</si>
  <si>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t>Запасы нефти и газоконденсата A, B, C1 (доказанные)</t>
  </si>
  <si>
    <t xml:space="preserve">Объемы переработки и производства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</si>
  <si>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</si>
  <si>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</si>
  <si>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</si>
  <si>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</si>
  <si>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</si>
  <si>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</si>
  <si>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</si>
  <si>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</si>
  <si>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</si>
  <si>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</si>
  <si>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</si>
  <si>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</si>
  <si>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</si>
  <si>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</si>
  <si>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</si>
  <si>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</si>
  <si>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</si>
  <si>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</si>
  <si>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</si>
  <si>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</si>
  <si>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</si>
  <si>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</si>
  <si>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</si>
  <si>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</si>
  <si>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</si>
  <si>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</si>
  <si>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</si>
  <si>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</si>
  <si>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</si>
  <si>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</si>
  <si>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</si>
  <si>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</si>
  <si>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</si>
  <si>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</si>
  <si>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</si>
  <si>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</si>
  <si>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</si>
  <si>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</si>
  <si>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</si>
  <si>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</si>
  <si>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Выплаты по погашению облигаций</t>
  </si>
  <si>
    <t>Приобретение неконтрольной доли участия</t>
  </si>
  <si>
    <t>Влияние изменения в резервах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</si>
  <si>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</si>
  <si>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</si>
  <si>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Убыток от выбытия/приобретения дочерней организации, нетто</t>
  </si>
  <si>
    <t>Убыток от выбытия дочерней организации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</si>
  <si>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</si>
  <si>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</si>
  <si>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АО "Озенмунайгаз" + ТОО "КазГПЗ" (конденсат) (100%)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</si>
  <si>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</si>
  <si>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</si>
  <si>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</si>
  <si>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</si>
  <si>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</si>
  <si>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</si>
  <si>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Транспортировка газа</t>
  </si>
  <si>
    <t>млн барр.*</t>
  </si>
  <si>
    <t>тыс.тенге</t>
  </si>
  <si>
    <t>3м 2015</t>
  </si>
  <si>
    <t>3м 2016</t>
  </si>
  <si>
    <t xml:space="preserve">Убытки от обесценения, признанные по переоценке справедливой стоимости за вычетом затрат на продажу </t>
  </si>
  <si>
    <t>6м 2015</t>
  </si>
  <si>
    <t>6м 2016</t>
  </si>
  <si>
    <t>9м 2016</t>
  </si>
  <si>
    <t>9м 2015</t>
  </si>
  <si>
    <t>12M 2015</t>
  </si>
  <si>
    <t>12M 2016</t>
  </si>
  <si>
    <t>3M 2018</t>
  </si>
  <si>
    <t>3м 2017</t>
  </si>
  <si>
    <t>6м 2017</t>
  </si>
  <si>
    <t>9м 2017</t>
  </si>
  <si>
    <t>12M 2017</t>
  </si>
  <si>
    <t>Доходы по долгосрочному договору на поставку нефти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</si>
  <si>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</si>
  <si>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</si>
  <si>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</si>
  <si>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</si>
  <si>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</si>
  <si>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6M 2018</t>
  </si>
  <si>
    <t>3кв 2018</t>
  </si>
  <si>
    <t>Ноябрь 2018</t>
  </si>
  <si>
    <t>US$/bbl</t>
  </si>
  <si>
    <t>KZT/US$</t>
  </si>
  <si>
    <t>Средний курс</t>
  </si>
  <si>
    <t>Курс на конец периода</t>
  </si>
  <si>
    <t>9M 2018</t>
  </si>
  <si>
    <t>Внутренний рынок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</si>
</sst>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1" formatCode="_-* #,##0_-;\-* #,##0_-;_-* &quot;-&quot;_-;_-@_-"/>
    <numFmt numFmtId="43" formatCode="_-* #,##0.00_-;\-* #,##0.00_-;_-* &quot;-&quot;??_-;_-@_-"/>
    <numFmt numFmtId="164" formatCode="_-* #,##0.00\ _₽_-;\-* #,##0.00\ _₽_-;_-* &quot;-&quot;??\ _₽_-;_-@_-"/>
    <numFmt numFmtId="165" formatCode="[$-809]dd\ mmmm\ yyyy;@"/>
    <numFmt numFmtId="166" formatCode="_-* #,##0.00&quot;р.&quot;_-;\-* #,##0.00&quot;р.&quot;_-;_-* &quot;-&quot;??&quot;р.&quot;_-;_-@_-"/>
    <numFmt numFmtId="167" formatCode="#,##0.0_%\);[Red]\(#,##0.0%\)"/>
    <numFmt numFmtId="168" formatCode="General_)"/>
    <numFmt numFmtId="169" formatCode="#,##0.0_);\(#,##0.0\);0.0_);@_)"/>
    <numFmt numFmtId="170" formatCode="&quot;$&quot;#,##0_);\(&quot;$&quot;#,##0\)"/>
    <numFmt numFmtId="171" formatCode="&quot;$&quot;#.;\(&quot;$&quot;#,\)"/>
    <numFmt numFmtId="172" formatCode="_-* #,##0\ &quot;DM&quot;_-;\-* #,##0\ &quot;DM&quot;_-;_-* &quot;-&quot;\ &quot;DM&quot;_-;_-@_-"/>
    <numFmt numFmtId="173" formatCode="_(* #,##0_);_(* \(#,##0\);_(* &quot;-&quot;_);_(@_)"/>
    <numFmt numFmtId="174" formatCode="#,##0.0_);\(#,##0.0\)"/>
    <numFmt numFmtId="175" formatCode="_(* #,##0.00_);_(* \(#,##0.00\);_(* &quot;-&quot;??_);_(@_)"/>
    <numFmt numFmtId="176" formatCode="_-* #,##0.00_р_._-;\-* #,##0.00_р_._-;_-* &quot;-&quot;??_р_._-;_-@_-"/>
    <numFmt numFmtId="177" formatCode="_(&quot;$&quot;* #,##0_);_(&quot;$&quot;* \(#,##0\);_(&quot;$&quot;* &quot;-&quot;_);_(@_)"/>
    <numFmt numFmtId="178" formatCode="_(* #,##0.0_);_(* \(#,##0.0\);_(* &quot;-&quot;?_);_(@_)"/>
    <numFmt numFmtId="179" formatCode="_(&quot;$&quot;* #,##0.00_);_(&quot;$&quot;* \(#,##0.00\);_(&quot;$&quot;* &quot;-&quot;??_);_(@_)"/>
    <numFmt numFmtId="180" formatCode="* \(#,##0\);* #,##0_);&quot;-&quot;??_);@"/>
    <numFmt numFmtId="181" formatCode="0.000&quot;%&quot;"/>
    <numFmt numFmtId="182" formatCode="_-[$$-409]* #,##0.00_ ;_-[$$-409]* \-#,##0.00\ ;_-[$$-409]* &quot;-&quot;??_ ;_-@_ "/>
    <numFmt numFmtId="183" formatCode="* #,##0_);* \(#,##0\);&quot;-&quot;??_);@"/>
    <numFmt numFmtId="184" formatCode="_-* #,##0\ _D_M_-;\-* #,##0\ _D_M_-;_-* &quot;-&quot;\ _D_M_-;_-@_-"/>
    <numFmt numFmtId="185" formatCode="_-* #,##0.00\ _D_M_-;\-* #,##0.00\ _D_M_-;_-* &quot;-&quot;??\ _D_M_-;_-@_-"/>
    <numFmt numFmtId="186" formatCode="[$$-409]#,##0.00_ ;[Red]\-[$$-409]#,##0.00\ "/>
    <numFmt numFmtId="187" formatCode="#,##0\ &quot;F&quot;;[Red]\-#,##0\ &quot;F&quot;"/>
    <numFmt numFmtId="188" formatCode="#,##0.00\ &quot;F&quot;;[Red]\-#,##0.00\ &quot;F&quot;"/>
    <numFmt numFmtId="189" formatCode="#,##0.0\ \x_);\(#,##0.0\ \x\)"/>
    <numFmt numFmtId="190" formatCode="#,##0.00\ &quot;Pts&quot;;\-#,##0.00\ &quot;Pts&quot;"/>
    <numFmt numFmtId="191" formatCode="0%_);\(0%\)"/>
    <numFmt numFmtId="192" formatCode="\+0.0;\-0.0"/>
    <numFmt numFmtId="193" formatCode="\+0.0%;\-0.0%"/>
    <numFmt numFmtId="194" formatCode="_-* #,##0_р_._-;\-* #,##0_р_._-;_-* &quot;-&quot;_р_._-;_-@_-"/>
    <numFmt numFmtId="195" formatCode="_ * #,##0.00_ ;_ * \-#,##0.00_ ;_ * &quot;-&quot;??_ ;_ @_ "/>
    <numFmt numFmtId="196" formatCode="_-* #,##0_р_._-;\-* #,##0_р_._-;_-* &quot;-&quot;??_р_._-;_-@_-"/>
    <numFmt numFmtId="197" formatCode="_ * #,##0_ ;_ * \-#,##0_ ;_ * &quot;-&quot;??_ ;_ @_ "/>
    <numFmt numFmtId="198" formatCode="#,##0_ ;\-#,##0\ "/>
    <numFmt numFmtId="199" formatCode="#,##0.0"/>
    <numFmt numFmtId="200" formatCode="#,##0.0_ ;\-#,##0.0\ "/>
    <numFmt numFmtId="201" formatCode="_-* #,##0.0_р_._-;\-* #,##0.0_р_._-;_-* &quot;-&quot;??_р_._-;_-@_-"/>
    <numFmt numFmtId="202" formatCode="0.0"/>
    <numFmt numFmtId="203" formatCode="#,##0.000_ ;\-#,##0.000\ "/>
    <numFmt numFmtId="204" formatCode="_-* #,##0.0\ _₽_-;\-* #,##0.0\ _₽_-;_-* &quot;-&quot;?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671">
    <xf numFmtId="0" fontId="0" fillId="0" borderId="0"/>
    <xf numFmtId="0" fontId="6" fillId="0" borderId="0"/>
    <xf numFmtId="165" fontId="6" fillId="0" borderId="0"/>
    <xf numFmtId="0" fontId="7" fillId="0" borderId="0"/>
    <xf numFmtId="0" fontId="8" fillId="0" borderId="0"/>
    <xf numFmtId="165" fontId="6" fillId="0" borderId="0"/>
    <xf numFmtId="165" fontId="7" fillId="0" borderId="0"/>
    <xf numFmtId="0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5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5" fontId="6" fillId="0" borderId="0"/>
    <xf numFmtId="165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5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5" fontId="10" fillId="0" borderId="0"/>
    <xf numFmtId="165" fontId="7" fillId="0" borderId="0"/>
    <xf numFmtId="0" fontId="9" fillId="0" borderId="0"/>
    <xf numFmtId="165" fontId="9" fillId="0" borderId="0"/>
    <xf numFmtId="0" fontId="9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7" fillId="0" borderId="0"/>
    <xf numFmtId="165" fontId="7" fillId="0" borderId="0"/>
    <xf numFmtId="165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5" fontId="6" fillId="0" borderId="0"/>
    <xf numFmtId="165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/>
    <xf numFmtId="165" fontId="9" fillId="0" borderId="0"/>
    <xf numFmtId="165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0" fontId="7" fillId="0" borderId="0"/>
    <xf numFmtId="165" fontId="6" fillId="0" borderId="0"/>
    <xf numFmtId="165" fontId="6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5" fontId="7" fillId="0" borderId="0"/>
    <xf numFmtId="0" fontId="7" fillId="0" borderId="0"/>
    <xf numFmtId="0" fontId="8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1" fillId="0" borderId="0"/>
    <xf numFmtId="166" fontId="12" fillId="0" borderId="0">
      <protection locked="0"/>
    </xf>
    <xf numFmtId="166" fontId="12" fillId="0" borderId="0">
      <protection locked="0"/>
    </xf>
    <xf numFmtId="166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5" fontId="15" fillId="10" borderId="0" applyNumberFormat="0" applyBorder="0" applyAlignment="0" applyProtection="0"/>
    <xf numFmtId="0" fontId="14" fillId="34" borderId="0" applyNumberFormat="0" applyBorder="0" applyAlignment="0" applyProtection="0"/>
    <xf numFmtId="165" fontId="15" fillId="14" borderId="0" applyNumberFormat="0" applyBorder="0" applyAlignment="0" applyProtection="0"/>
    <xf numFmtId="0" fontId="14" fillId="35" borderId="0" applyNumberFormat="0" applyBorder="0" applyAlignment="0" applyProtection="0"/>
    <xf numFmtId="165" fontId="15" fillId="18" borderId="0" applyNumberFormat="0" applyBorder="0" applyAlignment="0" applyProtection="0"/>
    <xf numFmtId="0" fontId="14" fillId="36" borderId="0" applyNumberFormat="0" applyBorder="0" applyAlignment="0" applyProtection="0"/>
    <xf numFmtId="165" fontId="15" fillId="22" borderId="0" applyNumberFormat="0" applyBorder="0" applyAlignment="0" applyProtection="0"/>
    <xf numFmtId="0" fontId="14" fillId="37" borderId="0" applyNumberFormat="0" applyBorder="0" applyAlignment="0" applyProtection="0"/>
    <xf numFmtId="165" fontId="15" fillId="26" borderId="0" applyNumberFormat="0" applyBorder="0" applyAlignment="0" applyProtection="0"/>
    <xf numFmtId="0" fontId="14" fillId="38" borderId="0" applyNumberFormat="0" applyBorder="0" applyAlignment="0" applyProtection="0"/>
    <xf numFmtId="165" fontId="15" fillId="30" borderId="0" applyNumberFormat="0" applyBorder="0" applyAlignment="0" applyProtection="0"/>
    <xf numFmtId="167" fontId="8" fillId="0" borderId="0" applyProtection="0">
      <protection locked="0"/>
    </xf>
    <xf numFmtId="0" fontId="14" fillId="39" borderId="0" applyNumberFormat="0" applyBorder="0" applyAlignment="0" applyProtection="0"/>
    <xf numFmtId="165" fontId="15" fillId="11" borderId="0" applyNumberFormat="0" applyBorder="0" applyAlignment="0" applyProtection="0"/>
    <xf numFmtId="0" fontId="14" fillId="40" borderId="0" applyNumberFormat="0" applyBorder="0" applyAlignment="0" applyProtection="0"/>
    <xf numFmtId="165" fontId="15" fillId="15" borderId="0" applyNumberFormat="0" applyBorder="0" applyAlignment="0" applyProtection="0"/>
    <xf numFmtId="0" fontId="14" fillId="41" borderId="0" applyNumberFormat="0" applyBorder="0" applyAlignment="0" applyProtection="0"/>
    <xf numFmtId="165" fontId="15" fillId="19" borderId="0" applyNumberFormat="0" applyBorder="0" applyAlignment="0" applyProtection="0"/>
    <xf numFmtId="0" fontId="14" fillId="36" borderId="0" applyNumberFormat="0" applyBorder="0" applyAlignment="0" applyProtection="0"/>
    <xf numFmtId="165" fontId="15" fillId="23" borderId="0" applyNumberFormat="0" applyBorder="0" applyAlignment="0" applyProtection="0"/>
    <xf numFmtId="0" fontId="14" fillId="39" borderId="0" applyNumberFormat="0" applyBorder="0" applyAlignment="0" applyProtection="0"/>
    <xf numFmtId="165" fontId="15" fillId="27" borderId="0" applyNumberFormat="0" applyBorder="0" applyAlignment="0" applyProtection="0"/>
    <xf numFmtId="0" fontId="14" fillId="42" borderId="0" applyNumberFormat="0" applyBorder="0" applyAlignment="0" applyProtection="0"/>
    <xf numFmtId="165" fontId="15" fillId="31" borderId="0" applyNumberFormat="0" applyBorder="0" applyAlignment="0" applyProtection="0"/>
    <xf numFmtId="0" fontId="16" fillId="43" borderId="0" applyNumberFormat="0" applyBorder="0" applyAlignment="0" applyProtection="0"/>
    <xf numFmtId="165" fontId="17" fillId="12" borderId="0" applyNumberFormat="0" applyBorder="0" applyAlignment="0" applyProtection="0"/>
    <xf numFmtId="0" fontId="16" fillId="40" borderId="0" applyNumberFormat="0" applyBorder="0" applyAlignment="0" applyProtection="0"/>
    <xf numFmtId="165" fontId="17" fillId="16" borderId="0" applyNumberFormat="0" applyBorder="0" applyAlignment="0" applyProtection="0"/>
    <xf numFmtId="0" fontId="16" fillId="41" borderId="0" applyNumberFormat="0" applyBorder="0" applyAlignment="0" applyProtection="0"/>
    <xf numFmtId="165" fontId="17" fillId="20" borderId="0" applyNumberFormat="0" applyBorder="0" applyAlignment="0" applyProtection="0"/>
    <xf numFmtId="0" fontId="16" fillId="44" borderId="0" applyNumberFormat="0" applyBorder="0" applyAlignment="0" applyProtection="0"/>
    <xf numFmtId="165" fontId="17" fillId="24" borderId="0" applyNumberFormat="0" applyBorder="0" applyAlignment="0" applyProtection="0"/>
    <xf numFmtId="0" fontId="16" fillId="45" borderId="0" applyNumberFormat="0" applyBorder="0" applyAlignment="0" applyProtection="0"/>
    <xf numFmtId="165" fontId="17" fillId="28" borderId="0" applyNumberFormat="0" applyBorder="0" applyAlignment="0" applyProtection="0"/>
    <xf numFmtId="0" fontId="16" fillId="46" borderId="0" applyNumberFormat="0" applyBorder="0" applyAlignment="0" applyProtection="0"/>
    <xf numFmtId="165" fontId="17" fillId="32" borderId="0" applyNumberFormat="0" applyBorder="0" applyAlignment="0" applyProtection="0"/>
    <xf numFmtId="168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69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0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1" fontId="25" fillId="0" borderId="0" applyFill="0" applyBorder="0" applyAlignment="0"/>
    <xf numFmtId="38" fontId="26" fillId="0" borderId="0">
      <alignment horizontal="left"/>
    </xf>
    <xf numFmtId="170" fontId="8" fillId="0" borderId="0"/>
    <xf numFmtId="168" fontId="27" fillId="0" borderId="0">
      <alignment horizontal="left" indent="1"/>
    </xf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3" fontId="15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7" fontId="35" fillId="48" borderId="0" applyBorder="0"/>
    <xf numFmtId="173" fontId="35" fillId="48" borderId="11" applyBorder="0"/>
    <xf numFmtId="178" fontId="35" fillId="48" borderId="11" applyBorder="0"/>
    <xf numFmtId="9" fontId="35" fillId="48" borderId="12" applyBorder="0"/>
    <xf numFmtId="179" fontId="35" fillId="48" borderId="0" applyBorder="0"/>
    <xf numFmtId="175" fontId="35" fillId="48" borderId="13" applyBorder="0"/>
    <xf numFmtId="180" fontId="36" fillId="0" borderId="0" applyFill="0" applyBorder="0" applyProtection="0"/>
    <xf numFmtId="180" fontId="36" fillId="0" borderId="14" applyFill="0" applyProtection="0"/>
    <xf numFmtId="180" fontId="36" fillId="0" borderId="10" applyFill="0" applyProtection="0"/>
    <xf numFmtId="177" fontId="37" fillId="0" borderId="15" applyBorder="0"/>
    <xf numFmtId="181" fontId="8" fillId="0" borderId="0">
      <protection locked="0"/>
    </xf>
    <xf numFmtId="182" fontId="8" fillId="48" borderId="16" applyNumberFormat="0" applyBorder="0" applyProtection="0">
      <alignment horizontal="right"/>
    </xf>
    <xf numFmtId="0" fontId="38" fillId="0" borderId="0" applyFont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3" fontId="39" fillId="0" borderId="0" applyFill="0" applyBorder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0" fontId="40" fillId="0" borderId="11" applyFont="0" applyBorder="0"/>
    <xf numFmtId="176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6" fontId="9" fillId="0" borderId="0" applyFont="0" applyFill="0" applyBorder="0" applyAlignment="0" applyProtection="0"/>
    <xf numFmtId="173" fontId="43" fillId="0" borderId="0" applyFill="0" applyBorder="0">
      <alignment horizontal="left"/>
    </xf>
    <xf numFmtId="49" fontId="44" fillId="0" borderId="0">
      <alignment horizontal="left"/>
    </xf>
    <xf numFmtId="175" fontId="24" fillId="0" borderId="0" applyFill="0" applyBorder="0"/>
    <xf numFmtId="173" fontId="24" fillId="0" borderId="12" applyFill="0" applyBorder="0"/>
    <xf numFmtId="177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5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69" fontId="20" fillId="52" borderId="20" applyNumberFormat="0" applyAlignment="0" applyProtection="0"/>
    <xf numFmtId="170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51" fillId="0" borderId="0" applyFont="0" applyFill="0" applyBorder="0" applyAlignment="0" applyProtection="0"/>
    <xf numFmtId="190" fontId="52" fillId="0" borderId="0"/>
    <xf numFmtId="165" fontId="28" fillId="0" borderId="0"/>
    <xf numFmtId="0" fontId="31" fillId="0" borderId="0"/>
    <xf numFmtId="165" fontId="10" fillId="0" borderId="0"/>
    <xf numFmtId="165" fontId="45" fillId="0" borderId="0"/>
    <xf numFmtId="0" fontId="15" fillId="0" borderId="0"/>
    <xf numFmtId="165" fontId="10" fillId="0" borderId="0"/>
    <xf numFmtId="165" fontId="10" fillId="0" borderId="0"/>
    <xf numFmtId="165" fontId="8" fillId="0" borderId="0"/>
    <xf numFmtId="165" fontId="10" fillId="0" borderId="0"/>
    <xf numFmtId="165" fontId="8" fillId="0" borderId="0"/>
    <xf numFmtId="165" fontId="30" fillId="0" borderId="0"/>
    <xf numFmtId="165" fontId="53" fillId="0" borderId="0"/>
    <xf numFmtId="0" fontId="15" fillId="0" borderId="0"/>
    <xf numFmtId="0" fontId="10" fillId="0" borderId="0"/>
    <xf numFmtId="0" fontId="15" fillId="0" borderId="0"/>
    <xf numFmtId="165" fontId="8" fillId="0" borderId="0"/>
    <xf numFmtId="165" fontId="8" fillId="0" borderId="0"/>
    <xf numFmtId="165" fontId="53" fillId="0" borderId="0"/>
    <xf numFmtId="165" fontId="53" fillId="0" borderId="0"/>
    <xf numFmtId="165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6" fontId="10" fillId="0" borderId="0"/>
    <xf numFmtId="0" fontId="54" fillId="0" borderId="0"/>
    <xf numFmtId="0" fontId="8" fillId="0" borderId="0"/>
    <xf numFmtId="169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5" fontId="45" fillId="0" borderId="0"/>
    <xf numFmtId="0" fontId="56" fillId="0" borderId="0"/>
    <xf numFmtId="0" fontId="8" fillId="0" borderId="0"/>
    <xf numFmtId="178" fontId="24" fillId="0" borderId="0" applyFill="0" applyBorder="0"/>
    <xf numFmtId="14" fontId="19" fillId="0" borderId="0">
      <alignment horizontal="center" wrapText="1"/>
      <protection locked="0"/>
    </xf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79" fontId="24" fillId="0" borderId="0" applyFill="0" applyBorder="0"/>
    <xf numFmtId="175" fontId="24" fillId="0" borderId="0" applyFill="0" applyBorder="0"/>
    <xf numFmtId="192" fontId="6" fillId="0" borderId="0"/>
    <xf numFmtId="193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5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5" fontId="8" fillId="62" borderId="22" applyNumberFormat="0" applyProtection="0">
      <alignment horizontal="left" vertical="center" indent="1"/>
    </xf>
    <xf numFmtId="165" fontId="8" fillId="62" borderId="22" applyNumberFormat="0" applyProtection="0">
      <alignment horizontal="left" vertical="top" indent="1"/>
    </xf>
    <xf numFmtId="165" fontId="8" fillId="55" borderId="22" applyNumberFormat="0" applyProtection="0">
      <alignment horizontal="left" vertical="center" indent="1"/>
    </xf>
    <xf numFmtId="165" fontId="8" fillId="55" borderId="22" applyNumberFormat="0" applyProtection="0">
      <alignment horizontal="left" vertical="top" indent="1"/>
    </xf>
    <xf numFmtId="165" fontId="8" fillId="64" borderId="22" applyNumberFormat="0" applyProtection="0">
      <alignment horizontal="left" vertical="center" indent="1"/>
    </xf>
    <xf numFmtId="165" fontId="8" fillId="64" borderId="22" applyNumberFormat="0" applyProtection="0">
      <alignment horizontal="left" vertical="top" indent="1"/>
    </xf>
    <xf numFmtId="165" fontId="8" fillId="65" borderId="22" applyNumberFormat="0" applyProtection="0">
      <alignment horizontal="left" vertical="center" indent="1"/>
    </xf>
    <xf numFmtId="165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5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5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6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2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5" fontId="17" fillId="9" borderId="0" applyNumberFormat="0" applyBorder="0" applyAlignment="0" applyProtection="0"/>
    <xf numFmtId="0" fontId="16" fillId="56" borderId="0" applyNumberFormat="0" applyBorder="0" applyAlignment="0" applyProtection="0"/>
    <xf numFmtId="165" fontId="17" fillId="13" borderId="0" applyNumberFormat="0" applyBorder="0" applyAlignment="0" applyProtection="0"/>
    <xf numFmtId="0" fontId="16" fillId="58" borderId="0" applyNumberFormat="0" applyBorder="0" applyAlignment="0" applyProtection="0"/>
    <xf numFmtId="165" fontId="17" fillId="17" borderId="0" applyNumberFormat="0" applyBorder="0" applyAlignment="0" applyProtection="0"/>
    <xf numFmtId="0" fontId="16" fillId="44" borderId="0" applyNumberFormat="0" applyBorder="0" applyAlignment="0" applyProtection="0"/>
    <xf numFmtId="165" fontId="17" fillId="21" borderId="0" applyNumberFormat="0" applyBorder="0" applyAlignment="0" applyProtection="0"/>
    <xf numFmtId="0" fontId="16" fillId="45" borderId="0" applyNumberFormat="0" applyBorder="0" applyAlignment="0" applyProtection="0"/>
    <xf numFmtId="165" fontId="17" fillId="25" borderId="0" applyNumberFormat="0" applyBorder="0" applyAlignment="0" applyProtection="0"/>
    <xf numFmtId="0" fontId="16" fillId="57" borderId="0" applyNumberFormat="0" applyBorder="0" applyAlignment="0" applyProtection="0"/>
    <xf numFmtId="165" fontId="17" fillId="29" borderId="0" applyNumberFormat="0" applyBorder="0" applyAlignment="0" applyProtection="0"/>
    <xf numFmtId="168" fontId="11" fillId="0" borderId="24">
      <protection locked="0"/>
    </xf>
    <xf numFmtId="0" fontId="72" fillId="38" borderId="25" applyNumberFormat="0" applyAlignment="0" applyProtection="0"/>
    <xf numFmtId="165" fontId="73" fillId="5" borderId="4" applyNumberFormat="0" applyAlignment="0" applyProtection="0"/>
    <xf numFmtId="0" fontId="74" fillId="68" borderId="26" applyNumberFormat="0" applyAlignment="0" applyProtection="0"/>
    <xf numFmtId="165" fontId="75" fillId="6" borderId="5" applyNumberFormat="0" applyAlignment="0" applyProtection="0"/>
    <xf numFmtId="0" fontId="76" fillId="68" borderId="25" applyNumberFormat="0" applyAlignment="0" applyProtection="0"/>
    <xf numFmtId="165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6" fontId="57" fillId="0" borderId="0" applyFont="0" applyFill="0" applyBorder="0" applyAlignment="0" applyProtection="0"/>
    <xf numFmtId="0" fontId="79" fillId="0" borderId="27" applyNumberFormat="0" applyFill="0" applyAlignment="0" applyProtection="0"/>
    <xf numFmtId="165" fontId="80" fillId="0" borderId="1" applyNumberFormat="0" applyFill="0" applyAlignment="0" applyProtection="0"/>
    <xf numFmtId="0" fontId="81" fillId="0" borderId="28" applyNumberFormat="0" applyFill="0" applyAlignment="0" applyProtection="0"/>
    <xf numFmtId="165" fontId="82" fillId="0" borderId="2" applyNumberFormat="0" applyFill="0" applyAlignment="0" applyProtection="0"/>
    <xf numFmtId="0" fontId="83" fillId="0" borderId="29" applyNumberFormat="0" applyFill="0" applyAlignment="0" applyProtection="0"/>
    <xf numFmtId="165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5" fontId="84" fillId="0" borderId="0" applyNumberFormat="0" applyFill="0" applyBorder="0" applyAlignment="0" applyProtection="0"/>
    <xf numFmtId="168" fontId="85" fillId="50" borderId="24"/>
    <xf numFmtId="0" fontId="86" fillId="0" borderId="30" applyNumberFormat="0" applyFill="0" applyAlignment="0" applyProtection="0"/>
    <xf numFmtId="165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5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5" fontId="92" fillId="4" borderId="0" applyNumberFormat="0" applyBorder="0" applyAlignment="0" applyProtection="0"/>
    <xf numFmtId="165" fontId="8" fillId="0" borderId="0"/>
    <xf numFmtId="165" fontId="8" fillId="0" borderId="0"/>
    <xf numFmtId="165" fontId="8" fillId="0" borderId="0"/>
    <xf numFmtId="165" fontId="8" fillId="0" borderId="0"/>
    <xf numFmtId="0" fontId="15" fillId="0" borderId="0"/>
    <xf numFmtId="0" fontId="57" fillId="0" borderId="0"/>
    <xf numFmtId="169" fontId="51" fillId="0" borderId="0"/>
    <xf numFmtId="0" fontId="1" fillId="0" borderId="0"/>
    <xf numFmtId="0" fontId="8" fillId="0" borderId="0"/>
    <xf numFmtId="0" fontId="1" fillId="0" borderId="0"/>
    <xf numFmtId="165" fontId="57" fillId="0" borderId="0"/>
    <xf numFmtId="0" fontId="1" fillId="0" borderId="0"/>
    <xf numFmtId="165" fontId="8" fillId="0" borderId="0"/>
    <xf numFmtId="0" fontId="8" fillId="0" borderId="0"/>
    <xf numFmtId="0" fontId="15" fillId="0" borderId="0"/>
    <xf numFmtId="165" fontId="8" fillId="0" borderId="0"/>
    <xf numFmtId="165" fontId="30" fillId="0" borderId="0"/>
    <xf numFmtId="165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5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5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5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5" fontId="99" fillId="0" borderId="6" applyNumberFormat="0" applyFill="0" applyAlignment="0" applyProtection="0"/>
    <xf numFmtId="0" fontId="6" fillId="0" borderId="0"/>
    <xf numFmtId="165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5" fontId="101" fillId="0" borderId="0" applyNumberFormat="0" applyFill="0" applyBorder="0" applyAlignment="0" applyProtection="0"/>
    <xf numFmtId="194" fontId="102" fillId="0" borderId="0" applyFont="0" applyFill="0" applyBorder="0" applyAlignment="0" applyProtection="0"/>
    <xf numFmtId="176" fontId="102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57" fillId="0" borderId="0" applyFont="0" applyFill="0" applyBorder="0" applyAlignment="0" applyProtection="0"/>
    <xf numFmtId="195" fontId="30" fillId="0" borderId="0" applyFont="0" applyFill="0" applyBorder="0" applyAlignment="0" applyProtection="0"/>
    <xf numFmtId="176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75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5" fontId="104" fillId="2" borderId="0" applyNumberFormat="0" applyBorder="0" applyAlignment="0" applyProtection="0"/>
    <xf numFmtId="166" fontId="12" fillId="0" borderId="0">
      <protection locked="0"/>
    </xf>
    <xf numFmtId="0" fontId="1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6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6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6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7" fontId="5" fillId="0" borderId="0" xfId="669" applyNumberFormat="1" applyFont="1"/>
    <xf numFmtId="197" fontId="5" fillId="0" borderId="0" xfId="669" applyNumberFormat="1" applyFont="1" applyAlignment="1">
      <alignment vertical="center"/>
    </xf>
    <xf numFmtId="197" fontId="5" fillId="0" borderId="0" xfId="669" applyNumberFormat="1" applyFont="1" applyBorder="1" applyAlignment="1">
      <alignment vertical="center"/>
    </xf>
    <xf numFmtId="0" fontId="107" fillId="0" borderId="36" xfId="0" applyFont="1" applyFill="1" applyBorder="1" applyAlignment="1"/>
    <xf numFmtId="197" fontId="5" fillId="0" borderId="36" xfId="669" applyNumberFormat="1" applyFont="1" applyBorder="1"/>
    <xf numFmtId="0" fontId="107" fillId="0" borderId="0" xfId="0" applyFont="1" applyFill="1" applyBorder="1" applyAlignment="1"/>
    <xf numFmtId="197" fontId="5" fillId="0" borderId="0" xfId="669" applyNumberFormat="1" applyFont="1" applyBorder="1"/>
    <xf numFmtId="196" fontId="5" fillId="0" borderId="0" xfId="669" applyNumberFormat="1" applyFont="1" applyBorder="1"/>
    <xf numFmtId="0" fontId="5" fillId="0" borderId="35" xfId="0" applyFont="1" applyBorder="1"/>
    <xf numFmtId="197" fontId="5" fillId="0" borderId="35" xfId="669" applyNumberFormat="1" applyFont="1" applyBorder="1"/>
    <xf numFmtId="197" fontId="5" fillId="0" borderId="35" xfId="669" applyNumberFormat="1" applyFont="1" applyBorder="1" applyAlignment="1">
      <alignment vertical="center"/>
    </xf>
    <xf numFmtId="0" fontId="107" fillId="0" borderId="0" xfId="0" applyFont="1" applyFill="1" applyAlignment="1"/>
    <xf numFmtId="0" fontId="107" fillId="0" borderId="34" xfId="0" applyFont="1" applyFill="1" applyBorder="1" applyAlignment="1"/>
    <xf numFmtId="197" fontId="5" fillId="0" borderId="34" xfId="669" applyNumberFormat="1" applyFont="1" applyBorder="1"/>
    <xf numFmtId="0" fontId="5" fillId="0" borderId="0" xfId="0" applyFont="1" applyAlignment="1"/>
    <xf numFmtId="198" fontId="5" fillId="0" borderId="0" xfId="669" applyNumberFormat="1" applyFont="1" applyAlignment="1">
      <alignment horizontal="right"/>
    </xf>
    <xf numFmtId="0" fontId="107" fillId="0" borderId="34" xfId="0" applyFont="1" applyBorder="1" applyAlignment="1"/>
    <xf numFmtId="0" fontId="5" fillId="0" borderId="34" xfId="0" applyFont="1" applyBorder="1" applyAlignment="1"/>
    <xf numFmtId="198" fontId="5" fillId="0" borderId="34" xfId="669" applyNumberFormat="1" applyFont="1" applyBorder="1" applyAlignment="1">
      <alignment horizontal="right"/>
    </xf>
    <xf numFmtId="0" fontId="107" fillId="0" borderId="0" xfId="0" applyFont="1" applyAlignment="1"/>
    <xf numFmtId="198" fontId="5" fillId="0" borderId="0" xfId="669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199" fontId="5" fillId="0" borderId="0" xfId="0" applyNumberFormat="1" applyFont="1" applyFill="1" applyBorder="1" applyAlignment="1" applyProtection="1">
      <alignment horizontal="right" vertical="center"/>
    </xf>
    <xf numFmtId="199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6" fontId="5" fillId="0" borderId="0" xfId="669" applyNumberFormat="1" applyFont="1" applyFill="1" applyBorder="1" applyAlignment="1">
      <alignment horizontal="right" vertical="center"/>
    </xf>
    <xf numFmtId="200" fontId="5" fillId="0" borderId="0" xfId="669" applyNumberFormat="1" applyFont="1" applyFill="1" applyBorder="1" applyAlignment="1">
      <alignment horizontal="right" vertical="center"/>
    </xf>
    <xf numFmtId="200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200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0" fontId="5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0" fontId="5" fillId="0" borderId="0" xfId="669" applyNumberFormat="1" applyFont="1" applyAlignment="1">
      <alignment horizontal="right"/>
    </xf>
    <xf numFmtId="200" fontId="107" fillId="0" borderId="0" xfId="669" applyNumberFormat="1" applyFont="1" applyAlignment="1">
      <alignment horizontal="right"/>
    </xf>
    <xf numFmtId="200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0" fontId="5" fillId="0" borderId="34" xfId="0" applyNumberFormat="1" applyFont="1" applyBorder="1" applyAlignment="1">
      <alignment horizontal="right"/>
    </xf>
    <xf numFmtId="200" fontId="107" fillId="0" borderId="34" xfId="0" applyNumberFormat="1" applyFont="1" applyBorder="1" applyAlignment="1">
      <alignment horizontal="right"/>
    </xf>
    <xf numFmtId="199" fontId="5" fillId="0" borderId="34" xfId="669" applyNumberFormat="1" applyFont="1" applyBorder="1" applyAlignment="1">
      <alignment horizontal="right"/>
    </xf>
    <xf numFmtId="199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199" fontId="5" fillId="0" borderId="0" xfId="0" applyNumberFormat="1" applyFont="1" applyFill="1" applyBorder="1" applyAlignment="1">
      <alignment vertical="center"/>
    </xf>
    <xf numFmtId="199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199" fontId="5" fillId="0" borderId="34" xfId="0" applyNumberFormat="1" applyFont="1" applyFill="1" applyBorder="1" applyAlignment="1">
      <alignment vertical="center"/>
    </xf>
    <xf numFmtId="199" fontId="107" fillId="0" borderId="34" xfId="0" applyNumberFormat="1" applyFont="1" applyFill="1" applyBorder="1" applyAlignment="1">
      <alignment vertical="center"/>
    </xf>
    <xf numFmtId="199" fontId="5" fillId="0" borderId="37" xfId="0" applyNumberFormat="1" applyFont="1" applyFill="1" applyBorder="1" applyAlignment="1">
      <alignment vertical="center"/>
    </xf>
    <xf numFmtId="199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 applyProtection="1">
      <alignment horizontal="right" vertical="center"/>
    </xf>
    <xf numFmtId="201" fontId="5" fillId="0" borderId="0" xfId="669" applyNumberFormat="1" applyFont="1"/>
    <xf numFmtId="202" fontId="5" fillId="0" borderId="0" xfId="0" applyNumberFormat="1" applyFont="1" applyFill="1" applyBorder="1" applyAlignment="1">
      <alignment vertic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6" fontId="107" fillId="0" borderId="0" xfId="669" applyNumberFormat="1" applyFont="1" applyFill="1" applyBorder="1" applyAlignment="1">
      <alignment horizontal="right" vertical="center"/>
    </xf>
    <xf numFmtId="200" fontId="107" fillId="0" borderId="34" xfId="669" applyNumberFormat="1" applyFont="1" applyFill="1" applyBorder="1" applyAlignment="1">
      <alignment horizontal="right" vertical="center"/>
    </xf>
    <xf numFmtId="200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0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0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0" fontId="5" fillId="0" borderId="0" xfId="669" applyNumberFormat="1" applyFont="1" applyBorder="1" applyAlignment="1">
      <alignment horizontal="right"/>
    </xf>
    <xf numFmtId="200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0" fontId="5" fillId="0" borderId="0" xfId="0" applyNumberFormat="1" applyFont="1" applyBorder="1" applyAlignment="1">
      <alignment horizontal="right"/>
    </xf>
    <xf numFmtId="200" fontId="107" fillId="0" borderId="0" xfId="0" applyNumberFormat="1" applyFont="1" applyBorder="1" applyAlignment="1">
      <alignment horizontal="right"/>
    </xf>
    <xf numFmtId="200" fontId="5" fillId="0" borderId="34" xfId="0" applyNumberFormat="1" applyFont="1" applyBorder="1"/>
    <xf numFmtId="200" fontId="107" fillId="0" borderId="34" xfId="0" applyNumberFormat="1" applyFont="1" applyBorder="1"/>
    <xf numFmtId="200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199" fontId="5" fillId="0" borderId="0" xfId="669" applyNumberFormat="1" applyFont="1" applyFill="1" applyBorder="1" applyAlignment="1" applyProtection="1">
      <alignment vertical="center"/>
    </xf>
    <xf numFmtId="199" fontId="107" fillId="0" borderId="0" xfId="0" applyNumberFormat="1" applyFont="1" applyFill="1" applyBorder="1" applyAlignment="1" applyProtection="1">
      <alignment vertical="center"/>
    </xf>
    <xf numFmtId="199" fontId="5" fillId="0" borderId="0" xfId="0" applyNumberFormat="1" applyFont="1" applyFill="1" applyBorder="1" applyAlignment="1" applyProtection="1">
      <alignment vertical="center"/>
    </xf>
    <xf numFmtId="199" fontId="5" fillId="0" borderId="0" xfId="0" applyNumberFormat="1" applyFont="1" applyAlignment="1"/>
    <xf numFmtId="199" fontId="5" fillId="0" borderId="34" xfId="0" applyNumberFormat="1" applyFont="1" applyFill="1" applyBorder="1" applyAlignment="1" applyProtection="1">
      <alignment vertical="center"/>
    </xf>
    <xf numFmtId="199" fontId="107" fillId="0" borderId="34" xfId="0" applyNumberFormat="1" applyFont="1" applyFill="1" applyBorder="1" applyAlignment="1" applyProtection="1">
      <alignment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left" vertical="center"/>
    </xf>
    <xf numFmtId="201" fontId="5" fillId="0" borderId="0" xfId="0" applyNumberFormat="1" applyFont="1"/>
    <xf numFmtId="201" fontId="5" fillId="0" borderId="34" xfId="0" applyNumberFormat="1" applyFont="1" applyFill="1" applyBorder="1" applyAlignment="1" applyProtection="1">
      <alignment horizontal="right" vertical="center"/>
    </xf>
    <xf numFmtId="201" fontId="107" fillId="0" borderId="34" xfId="0" applyNumberFormat="1" applyFont="1" applyFill="1" applyBorder="1" applyAlignment="1" applyProtection="1">
      <alignment horizontal="right" vertical="center"/>
    </xf>
    <xf numFmtId="201" fontId="5" fillId="0" borderId="37" xfId="0" applyNumberFormat="1" applyFont="1" applyFill="1" applyBorder="1" applyAlignment="1" applyProtection="1">
      <alignment horizontal="right" vertical="center"/>
    </xf>
    <xf numFmtId="201" fontId="107" fillId="0" borderId="37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 applyProtection="1">
      <alignment horizontal="right" vertical="center" indent="1"/>
    </xf>
    <xf numFmtId="201" fontId="5" fillId="0" borderId="0" xfId="669" applyNumberFormat="1" applyFont="1" applyFill="1" applyBorder="1" applyAlignment="1" applyProtection="1">
      <alignment horizontal="right" vertical="center" indent="3"/>
    </xf>
    <xf numFmtId="201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0" fontId="5" fillId="0" borderId="0" xfId="0" applyNumberFormat="1" applyFont="1" applyAlignment="1">
      <alignment horizontal="right"/>
    </xf>
    <xf numFmtId="0" fontId="109" fillId="0" borderId="0" xfId="0" applyFont="1" applyFill="1"/>
    <xf numFmtId="196" fontId="107" fillId="0" borderId="0" xfId="669" applyNumberFormat="1" applyFont="1" applyAlignment="1">
      <alignment horizontal="right"/>
    </xf>
    <xf numFmtId="196" fontId="112" fillId="0" borderId="0" xfId="0" applyNumberFormat="1" applyFont="1"/>
    <xf numFmtId="197" fontId="5" fillId="0" borderId="0" xfId="0" applyNumberFormat="1" applyFont="1"/>
    <xf numFmtId="197" fontId="107" fillId="0" borderId="0" xfId="669" applyNumberFormat="1" applyFont="1" applyAlignment="1">
      <alignment vertical="center"/>
    </xf>
    <xf numFmtId="197" fontId="107" fillId="0" borderId="0" xfId="669" applyNumberFormat="1" applyFont="1" applyBorder="1" applyAlignment="1">
      <alignment vertical="center"/>
    </xf>
    <xf numFmtId="197" fontId="107" fillId="0" borderId="36" xfId="669" applyNumberFormat="1" applyFont="1" applyBorder="1"/>
    <xf numFmtId="197" fontId="107" fillId="0" borderId="0" xfId="669" applyNumberFormat="1" applyFont="1" applyBorder="1"/>
    <xf numFmtId="197" fontId="107" fillId="0" borderId="35" xfId="669" applyNumberFormat="1" applyFont="1" applyBorder="1" applyAlignment="1">
      <alignment vertical="center"/>
    </xf>
    <xf numFmtId="197" fontId="107" fillId="0" borderId="0" xfId="669" applyNumberFormat="1" applyFont="1"/>
    <xf numFmtId="197" fontId="107" fillId="0" borderId="34" xfId="669" applyNumberFormat="1" applyFont="1" applyBorder="1"/>
    <xf numFmtId="197" fontId="107" fillId="0" borderId="35" xfId="669" applyNumberFormat="1" applyFont="1" applyBorder="1"/>
    <xf numFmtId="198" fontId="5" fillId="0" borderId="34" xfId="669" applyNumberFormat="1" applyFont="1" applyFill="1" applyBorder="1" applyAlignment="1">
      <alignment horizontal="right"/>
    </xf>
    <xf numFmtId="0" fontId="5" fillId="71" borderId="34" xfId="0" applyFont="1" applyFill="1" applyBorder="1" applyAlignment="1">
      <alignment horizontal="center"/>
    </xf>
    <xf numFmtId="196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0" fontId="5" fillId="0" borderId="0" xfId="0" applyNumberFormat="1" applyFont="1" applyFill="1"/>
    <xf numFmtId="197" fontId="5" fillId="0" borderId="0" xfId="669" applyNumberFormat="1" applyFont="1" applyFill="1" applyBorder="1"/>
    <xf numFmtId="197" fontId="107" fillId="0" borderId="0" xfId="669" applyNumberFormat="1" applyFont="1" applyFill="1" applyBorder="1"/>
    <xf numFmtId="197" fontId="5" fillId="0" borderId="34" xfId="669" applyNumberFormat="1" applyFont="1" applyFill="1" applyBorder="1"/>
    <xf numFmtId="197" fontId="107" fillId="0" borderId="34" xfId="669" applyNumberFormat="1" applyFont="1" applyFill="1" applyBorder="1"/>
    <xf numFmtId="196" fontId="107" fillId="0" borderId="0" xfId="669" applyNumberFormat="1" applyFont="1" applyFill="1" applyAlignment="1">
      <alignment horizontal="right"/>
    </xf>
    <xf numFmtId="197" fontId="5" fillId="0" borderId="36" xfId="669" applyNumberFormat="1" applyFont="1" applyFill="1" applyBorder="1"/>
    <xf numFmtId="197" fontId="107" fillId="0" borderId="36" xfId="669" applyNumberFormat="1" applyFont="1" applyFill="1" applyBorder="1"/>
    <xf numFmtId="197" fontId="5" fillId="0" borderId="0" xfId="669" applyNumberFormat="1" applyFont="1" applyFill="1" applyAlignment="1">
      <alignment vertical="center"/>
    </xf>
    <xf numFmtId="197" fontId="5" fillId="0" borderId="0" xfId="669" applyNumberFormat="1" applyFont="1" applyFill="1" applyBorder="1" applyAlignment="1">
      <alignment vertical="center"/>
    </xf>
    <xf numFmtId="197" fontId="5" fillId="0" borderId="35" xfId="669" applyNumberFormat="1" applyFont="1" applyFill="1" applyBorder="1" applyAlignment="1">
      <alignment vertical="center"/>
    </xf>
    <xf numFmtId="197" fontId="5" fillId="0" borderId="0" xfId="669" applyNumberFormat="1" applyFont="1" applyFill="1"/>
    <xf numFmtId="1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wrapText="1"/>
    </xf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0" fontId="109" fillId="0" borderId="0" xfId="0" applyFont="1" applyAlignment="1"/>
    <xf numFmtId="2" fontId="5" fillId="0" borderId="0" xfId="0" applyNumberFormat="1" applyFont="1" applyFill="1"/>
    <xf numFmtId="2" fontId="107" fillId="0" borderId="0" xfId="0" applyNumberFormat="1" applyFont="1" applyFill="1"/>
    <xf numFmtId="200" fontId="5" fillId="0" borderId="0" xfId="669" applyNumberFormat="1" applyFont="1" applyFill="1" applyAlignment="1">
      <alignment horizontal="right"/>
    </xf>
    <xf numFmtId="0" fontId="5" fillId="0" borderId="36" xfId="0" applyFont="1" applyFill="1" applyBorder="1" applyAlignment="1">
      <alignment horizontal="center"/>
    </xf>
    <xf numFmtId="200" fontId="5" fillId="0" borderId="36" xfId="669" applyNumberFormat="1" applyFont="1" applyBorder="1" applyAlignment="1">
      <alignment horizontal="right"/>
    </xf>
    <xf numFmtId="200" fontId="107" fillId="0" borderId="36" xfId="669" applyNumberFormat="1" applyFont="1" applyBorder="1" applyAlignment="1">
      <alignment horizontal="right"/>
    </xf>
    <xf numFmtId="200" fontId="5" fillId="0" borderId="36" xfId="669" applyNumberFormat="1" applyFont="1" applyFill="1" applyBorder="1" applyAlignment="1">
      <alignment horizontal="right"/>
    </xf>
    <xf numFmtId="202" fontId="5" fillId="0" borderId="0" xfId="0" applyNumberFormat="1" applyFont="1" applyFill="1"/>
    <xf numFmtId="9" fontId="5" fillId="0" borderId="0" xfId="670" applyFont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0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203" fontId="5" fillId="0" borderId="0" xfId="669" applyNumberFormat="1" applyFont="1" applyAlignment="1">
      <alignment horizontal="right"/>
    </xf>
    <xf numFmtId="203" fontId="5" fillId="0" borderId="0" xfId="0" applyNumberFormat="1" applyFont="1" applyFill="1"/>
    <xf numFmtId="203" fontId="107" fillId="0" borderId="34" xfId="0" applyNumberFormat="1" applyFont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1" fontId="5" fillId="0" borderId="0" xfId="669" applyNumberFormat="1" applyFont="1" applyAlignment="1">
      <alignment vertical="top"/>
    </xf>
    <xf numFmtId="201" fontId="5" fillId="0" borderId="37" xfId="669" applyNumberFormat="1" applyFont="1" applyFill="1" applyBorder="1" applyAlignment="1" applyProtection="1">
      <alignment horizontal="right" vertical="center"/>
    </xf>
    <xf numFmtId="204" fontId="5" fillId="0" borderId="0" xfId="669" applyNumberFormat="1" applyFont="1" applyFill="1" applyBorder="1"/>
    <xf numFmtId="164" fontId="5" fillId="0" borderId="0" xfId="669" applyFont="1" applyAlignment="1">
      <alignment horizontal="right"/>
    </xf>
  </cellXfs>
  <cellStyles count="671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" xfId="0" builtinId="0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оцентный" xfId="670" builtinId="5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" xfId="669" builtinId="3"/>
    <cellStyle name="Финансовый 10" xfId="654"/>
    <cellStyle name="Финансовый 2" xfId="655"/>
    <cellStyle name="Финансовый 2 2" xfId="656"/>
    <cellStyle name="Финансовый 3" xfId="657"/>
    <cellStyle name="Финансовый 3 2" xfId="658"/>
    <cellStyle name="Финансовый 4" xfId="659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="80" zoomScaleNormal="80" workbookViewId="0">
      <selection activeCell="H16" sqref="H16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308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9" t="s">
        <v>309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/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81"/>
      <c r="B1" s="81"/>
      <c r="C1" s="81"/>
      <c r="D1" s="81"/>
      <c r="E1" s="81"/>
    </row>
    <row r="3" spans="1:5" ht="18.75">
      <c r="B3" s="22" t="s">
        <v>238</v>
      </c>
    </row>
    <row r="5" spans="1:5">
      <c r="B5" s="10" t="s">
        <v>239</v>
      </c>
      <c r="C5" s="34" t="s">
        <v>240</v>
      </c>
    </row>
    <row r="6" spans="1:5">
      <c r="B6" s="10" t="s">
        <v>241</v>
      </c>
      <c r="C6" s="34" t="s">
        <v>242</v>
      </c>
    </row>
    <row r="7" spans="1:5">
      <c r="B7" s="10" t="s">
        <v>243</v>
      </c>
      <c r="C7" s="34" t="s">
        <v>244</v>
      </c>
    </row>
    <row r="8" spans="1:5">
      <c r="B8" s="10" t="s">
        <v>245</v>
      </c>
      <c r="C8" s="34" t="s">
        <v>246</v>
      </c>
    </row>
    <row r="9" spans="1:5">
      <c r="B9" s="10" t="s">
        <v>247</v>
      </c>
      <c r="C9" s="34" t="s">
        <v>248</v>
      </c>
    </row>
    <row r="10" spans="1:5">
      <c r="B10" s="10" t="s">
        <v>249</v>
      </c>
      <c r="C10" s="34" t="s">
        <v>250</v>
      </c>
    </row>
    <row r="11" spans="1:5">
      <c r="B11" s="10" t="s">
        <v>251</v>
      </c>
      <c r="C11" s="34" t="s">
        <v>252</v>
      </c>
    </row>
    <row r="12" spans="1:5">
      <c r="B12" s="10" t="s">
        <v>253</v>
      </c>
      <c r="C12" s="34" t="s">
        <v>254</v>
      </c>
    </row>
    <row r="13" spans="1:5">
      <c r="B13" s="10" t="s">
        <v>279</v>
      </c>
      <c r="C13" s="34" t="s">
        <v>280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/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</v>
      </c>
    </row>
    <row r="7" spans="2:3">
      <c r="B7" s="10" t="s">
        <v>3</v>
      </c>
      <c r="C7" s="4"/>
    </row>
    <row r="8" spans="2:3">
      <c r="B8" s="10" t="s">
        <v>4</v>
      </c>
      <c r="C8" s="4"/>
    </row>
    <row r="9" spans="2:3">
      <c r="B9" s="5"/>
      <c r="C9" s="4" t="s">
        <v>5</v>
      </c>
    </row>
    <row r="10" spans="2:3">
      <c r="B10" s="11" t="s">
        <v>6</v>
      </c>
      <c r="C10" s="12" t="s">
        <v>7</v>
      </c>
    </row>
    <row r="11" spans="2:3">
      <c r="B11" s="11" t="s">
        <v>8</v>
      </c>
      <c r="C11" s="12" t="s">
        <v>9</v>
      </c>
    </row>
    <row r="12" spans="2:3">
      <c r="B12" s="11" t="s">
        <v>10</v>
      </c>
      <c r="C12" s="12" t="s">
        <v>11</v>
      </c>
    </row>
    <row r="13" spans="2:3">
      <c r="B13" s="13"/>
      <c r="C13" s="14" t="s">
        <v>12</v>
      </c>
    </row>
    <row r="14" spans="2:3">
      <c r="B14" s="11" t="s">
        <v>13</v>
      </c>
      <c r="C14" s="12" t="s">
        <v>14</v>
      </c>
    </row>
    <row r="15" spans="2:3">
      <c r="B15" s="11" t="s">
        <v>15</v>
      </c>
      <c r="C15" s="12" t="s">
        <v>16</v>
      </c>
    </row>
    <row r="16" spans="2:3">
      <c r="B16" s="11" t="s">
        <v>17</v>
      </c>
      <c r="C16" s="12" t="s">
        <v>18</v>
      </c>
    </row>
    <row r="17" spans="2:3">
      <c r="B17" s="11" t="s">
        <v>19</v>
      </c>
      <c r="C17" s="4" t="s">
        <v>20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="80" zoomScaleNormal="80" workbookViewId="0"/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10" t="s">
        <v>21</v>
      </c>
    </row>
    <row r="4" spans="2:2">
      <c r="B4" s="4" t="s">
        <v>22</v>
      </c>
    </row>
    <row r="5" spans="2:2">
      <c r="B5" s="4" t="s">
        <v>23</v>
      </c>
    </row>
    <row r="6" spans="2:2">
      <c r="B6" s="4" t="s">
        <v>24</v>
      </c>
    </row>
    <row r="7" spans="2:2">
      <c r="B7" s="4" t="s">
        <v>25</v>
      </c>
    </row>
    <row r="8" spans="2:2">
      <c r="B8" s="4" t="s">
        <v>26</v>
      </c>
    </row>
    <row r="9" spans="2:2">
      <c r="B9" s="4" t="s">
        <v>27</v>
      </c>
    </row>
    <row r="10" spans="2:2">
      <c r="B10" s="4" t="s">
        <v>28</v>
      </c>
    </row>
    <row r="11" spans="2:2">
      <c r="B11" s="4" t="s">
        <v>29</v>
      </c>
    </row>
    <row r="14" spans="2:2">
      <c r="B14" s="10" t="s">
        <v>30</v>
      </c>
    </row>
    <row r="15" spans="2:2">
      <c r="B15" s="4" t="s">
        <v>31</v>
      </c>
    </row>
    <row r="16" spans="2:2">
      <c r="B16" s="4" t="s">
        <v>32</v>
      </c>
    </row>
    <row r="17" spans="2:2">
      <c r="B17" s="4" t="s">
        <v>33</v>
      </c>
    </row>
    <row r="18" spans="2:2">
      <c r="B18" s="4" t="s">
        <v>34</v>
      </c>
    </row>
    <row r="19" spans="2:2">
      <c r="B19" s="4" t="s">
        <v>35</v>
      </c>
    </row>
    <row r="20" spans="2:2">
      <c r="B20" s="4" t="s">
        <v>36</v>
      </c>
    </row>
    <row r="21" spans="2:2">
      <c r="B21" s="4" t="s">
        <v>37</v>
      </c>
    </row>
    <row r="22" spans="2:2">
      <c r="B22" s="4" t="s">
        <v>38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8"/>
  <sheetViews>
    <sheetView showGridLines="0" zoomScale="80" zoomScaleNormal="80" workbookViewId="0">
      <selection activeCell="U35" sqref="U35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106" customWidth="1"/>
    <col min="6" max="7" width="15.7109375" style="4" hidden="1" customWidth="1" outlineLevel="1"/>
    <col min="8" max="9" width="16.7109375" style="4" hidden="1" customWidth="1" outlineLevel="1"/>
    <col min="10" max="10" width="16.7109375" style="10" bestFit="1" customWidth="1" collapsed="1"/>
    <col min="11" max="14" width="16.7109375" style="4" hidden="1" customWidth="1" outlineLevel="1"/>
    <col min="15" max="15" width="16.7109375" style="10" bestFit="1" customWidth="1" collapsed="1"/>
    <col min="16" max="19" width="16.7109375" style="4" hidden="1" customWidth="1" outlineLevel="1"/>
    <col min="20" max="20" width="16.7109375" style="10" bestFit="1" customWidth="1" collapsed="1"/>
    <col min="21" max="21" width="16.7109375" style="4" customWidth="1"/>
    <col min="22" max="22" width="15.7109375" style="4" bestFit="1" customWidth="1"/>
    <col min="23" max="23" width="15.85546875" style="4" bestFit="1" customWidth="1"/>
    <col min="24" max="16384" width="8.85546875" style="4"/>
  </cols>
  <sheetData>
    <row r="1" spans="2:23">
      <c r="B1" s="15"/>
      <c r="C1" s="16"/>
      <c r="D1" s="16"/>
      <c r="E1" s="16"/>
      <c r="F1" s="102" t="s">
        <v>255</v>
      </c>
      <c r="G1" s="102" t="s">
        <v>256</v>
      </c>
      <c r="H1" s="102" t="s">
        <v>257</v>
      </c>
      <c r="I1" s="102" t="s">
        <v>258</v>
      </c>
      <c r="J1" s="103">
        <v>2015</v>
      </c>
      <c r="K1" s="102" t="s">
        <v>259</v>
      </c>
      <c r="L1" s="102" t="s">
        <v>260</v>
      </c>
      <c r="M1" s="102" t="s">
        <v>261</v>
      </c>
      <c r="N1" s="102" t="s">
        <v>262</v>
      </c>
      <c r="O1" s="103">
        <v>2016</v>
      </c>
      <c r="P1" s="102" t="s">
        <v>263</v>
      </c>
      <c r="Q1" s="102" t="s">
        <v>264</v>
      </c>
      <c r="R1" s="102" t="s">
        <v>265</v>
      </c>
      <c r="S1" s="102" t="s">
        <v>266</v>
      </c>
      <c r="T1" s="103">
        <v>2017</v>
      </c>
      <c r="U1" s="102" t="s">
        <v>267</v>
      </c>
      <c r="V1" s="102" t="s">
        <v>306</v>
      </c>
      <c r="W1" s="102" t="s">
        <v>308</v>
      </c>
    </row>
    <row r="2" spans="2:23">
      <c r="B2" s="4" t="s">
        <v>39</v>
      </c>
      <c r="E2" s="106" t="s">
        <v>310</v>
      </c>
      <c r="F2" s="100">
        <v>53.93634920634922</v>
      </c>
      <c r="G2" s="100">
        <v>61.875</v>
      </c>
      <c r="H2" s="100">
        <v>50.434999999999995</v>
      </c>
      <c r="I2" s="100">
        <v>43.764296875000021</v>
      </c>
      <c r="J2" s="122">
        <v>52.37003937007875</v>
      </c>
      <c r="K2" s="100">
        <v>33.939193548387088</v>
      </c>
      <c r="L2" s="100">
        <v>45.5886507936508</v>
      </c>
      <c r="M2" s="100">
        <v>45.858923076923098</v>
      </c>
      <c r="N2" s="100">
        <v>49.326984126984122</v>
      </c>
      <c r="O2" s="122">
        <v>43.734169960474318</v>
      </c>
      <c r="P2" s="100">
        <v>53.692187500000017</v>
      </c>
      <c r="Q2" s="100">
        <v>49.641393442622963</v>
      </c>
      <c r="R2" s="100">
        <v>52.077187499999994</v>
      </c>
      <c r="S2" s="100">
        <v>61.256825396825377</v>
      </c>
      <c r="T2" s="122">
        <v>54.192638888888901</v>
      </c>
      <c r="U2" s="100">
        <v>66.819841269841262</v>
      </c>
      <c r="V2" s="100">
        <v>74.393306451612901</v>
      </c>
      <c r="W2" s="100">
        <v>75.162343750000005</v>
      </c>
    </row>
    <row r="3" spans="2:23">
      <c r="B3" s="17" t="s">
        <v>312</v>
      </c>
      <c r="C3" s="17"/>
      <c r="D3" s="17"/>
      <c r="E3" s="106" t="s">
        <v>311</v>
      </c>
      <c r="F3" s="100">
        <v>184.57788888888882</v>
      </c>
      <c r="G3" s="100">
        <v>185.86153846153843</v>
      </c>
      <c r="H3" s="100">
        <v>216.91630434782604</v>
      </c>
      <c r="I3" s="100">
        <v>300.43565217391313</v>
      </c>
      <c r="J3" s="122">
        <v>222.25147945205487</v>
      </c>
      <c r="K3" s="100">
        <v>355.11813186813185</v>
      </c>
      <c r="L3" s="100">
        <v>335.57999999999993</v>
      </c>
      <c r="M3" s="100">
        <v>341.33826086956515</v>
      </c>
      <c r="N3" s="100">
        <v>335.07271739130442</v>
      </c>
      <c r="O3" s="122">
        <v>341.75775956284201</v>
      </c>
      <c r="P3" s="100">
        <v>322.5292222222223</v>
      </c>
      <c r="Q3" s="100">
        <v>315.00670329670334</v>
      </c>
      <c r="R3" s="100">
        <v>332.17956521739148</v>
      </c>
      <c r="S3" s="100">
        <v>334.4015217391306</v>
      </c>
      <c r="T3" s="122">
        <v>326.07863013698676</v>
      </c>
      <c r="U3" s="100">
        <v>323.30644444444448</v>
      </c>
      <c r="V3" s="100">
        <v>329.62934065934064</v>
      </c>
      <c r="W3" s="100">
        <v>355.89945652173907</v>
      </c>
    </row>
    <row r="4" spans="2:23">
      <c r="B4" s="18" t="s">
        <v>313</v>
      </c>
      <c r="C4" s="19"/>
      <c r="D4" s="19"/>
      <c r="E4" s="116" t="s">
        <v>311</v>
      </c>
      <c r="F4" s="101">
        <v>185.65</v>
      </c>
      <c r="G4" s="101">
        <v>186.2</v>
      </c>
      <c r="H4" s="101">
        <v>270.39999999999998</v>
      </c>
      <c r="I4" s="101">
        <v>339.47</v>
      </c>
      <c r="J4" s="123">
        <v>339.47</v>
      </c>
      <c r="K4" s="101">
        <v>343.06</v>
      </c>
      <c r="L4" s="101">
        <v>338.87</v>
      </c>
      <c r="M4" s="101">
        <v>334.93</v>
      </c>
      <c r="N4" s="101">
        <v>333.29</v>
      </c>
      <c r="O4" s="123">
        <v>333.29</v>
      </c>
      <c r="P4" s="101">
        <v>314.79000000000002</v>
      </c>
      <c r="Q4" s="101">
        <v>321.45999999999998</v>
      </c>
      <c r="R4" s="101">
        <v>341.19</v>
      </c>
      <c r="S4" s="101">
        <v>332.33</v>
      </c>
      <c r="T4" s="123">
        <v>332.33</v>
      </c>
      <c r="U4" s="101">
        <v>318.31</v>
      </c>
      <c r="V4" s="101">
        <v>341.08</v>
      </c>
      <c r="W4" s="101">
        <v>363.07</v>
      </c>
    </row>
    <row r="5" spans="2:23">
      <c r="B5" s="20"/>
      <c r="C5" s="21"/>
      <c r="D5" s="21"/>
      <c r="J5" s="124"/>
      <c r="K5" s="21"/>
      <c r="L5" s="21"/>
      <c r="M5" s="21"/>
      <c r="N5" s="21"/>
      <c r="O5" s="124"/>
      <c r="P5" s="21"/>
      <c r="Q5" s="21"/>
      <c r="R5" s="21"/>
      <c r="S5" s="21"/>
      <c r="T5" s="124"/>
    </row>
    <row r="7" spans="2:23" ht="18.75">
      <c r="B7" s="22" t="s">
        <v>7</v>
      </c>
    </row>
    <row r="9" spans="2:23">
      <c r="B9" s="227"/>
      <c r="U9" s="24"/>
    </row>
    <row r="10" spans="2:23">
      <c r="B10" s="25"/>
      <c r="C10" s="16"/>
      <c r="D10" s="16"/>
      <c r="E10" s="16"/>
      <c r="F10" s="102" t="s">
        <v>255</v>
      </c>
      <c r="G10" s="102" t="s">
        <v>256</v>
      </c>
      <c r="H10" s="102" t="s">
        <v>257</v>
      </c>
      <c r="I10" s="102" t="s">
        <v>258</v>
      </c>
      <c r="J10" s="103">
        <v>2015</v>
      </c>
      <c r="K10" s="102" t="s">
        <v>259</v>
      </c>
      <c r="L10" s="102" t="s">
        <v>260</v>
      </c>
      <c r="M10" s="102" t="s">
        <v>261</v>
      </c>
      <c r="N10" s="102" t="s">
        <v>262</v>
      </c>
      <c r="O10" s="103">
        <v>2016</v>
      </c>
      <c r="P10" s="102" t="s">
        <v>263</v>
      </c>
      <c r="Q10" s="102" t="s">
        <v>264</v>
      </c>
      <c r="R10" s="102" t="s">
        <v>265</v>
      </c>
      <c r="S10" s="102" t="s">
        <v>266</v>
      </c>
      <c r="T10" s="103">
        <v>2017</v>
      </c>
      <c r="U10" s="102" t="s">
        <v>267</v>
      </c>
      <c r="V10" s="102" t="s">
        <v>306</v>
      </c>
      <c r="W10" s="102" t="s">
        <v>308</v>
      </c>
    </row>
    <row r="11" spans="2:23">
      <c r="B11" s="10" t="s">
        <v>40</v>
      </c>
      <c r="J11" s="175"/>
      <c r="K11" s="26"/>
      <c r="L11" s="26"/>
      <c r="M11" s="26"/>
      <c r="N11" s="26"/>
      <c r="O11" s="175"/>
      <c r="P11" s="26"/>
      <c r="Q11" s="26"/>
      <c r="R11" s="26"/>
      <c r="S11" s="26"/>
      <c r="T11" s="175"/>
    </row>
    <row r="12" spans="2:23">
      <c r="B12" s="27" t="s">
        <v>41</v>
      </c>
      <c r="J12" s="175"/>
      <c r="K12" s="26"/>
      <c r="L12" s="26"/>
      <c r="M12" s="26"/>
      <c r="N12" s="26"/>
      <c r="O12" s="175"/>
      <c r="P12" s="26"/>
      <c r="Q12" s="26"/>
      <c r="R12" s="26"/>
      <c r="S12" s="26"/>
      <c r="T12" s="175"/>
    </row>
    <row r="13" spans="2:23">
      <c r="B13" s="4" t="s">
        <v>42</v>
      </c>
      <c r="E13" s="106" t="s">
        <v>286</v>
      </c>
      <c r="F13" s="43">
        <v>4389609951</v>
      </c>
      <c r="G13" s="43">
        <v>2548611398</v>
      </c>
      <c r="H13" s="43">
        <v>3022989309</v>
      </c>
      <c r="I13" s="43">
        <v>2651338456</v>
      </c>
      <c r="J13" s="181">
        <v>2651338456</v>
      </c>
      <c r="K13" s="43">
        <v>2754417911</v>
      </c>
      <c r="L13" s="43">
        <v>2815871798</v>
      </c>
      <c r="M13" s="43">
        <v>2840690590</v>
      </c>
      <c r="N13" s="43">
        <v>2953135665</v>
      </c>
      <c r="O13" s="181">
        <v>2953135665</v>
      </c>
      <c r="P13" s="43">
        <v>2994183453</v>
      </c>
      <c r="Q13" s="43">
        <v>3098985688</v>
      </c>
      <c r="R13" s="43">
        <v>3243877892</v>
      </c>
      <c r="S13" s="191">
        <v>4080164484</v>
      </c>
      <c r="T13" s="192">
        <v>4080164484</v>
      </c>
      <c r="U13" s="43">
        <v>3355925052</v>
      </c>
      <c r="V13" s="43">
        <v>4132186459</v>
      </c>
      <c r="W13" s="43">
        <v>4153245892</v>
      </c>
    </row>
    <row r="14" spans="2:23">
      <c r="B14" s="4" t="s">
        <v>43</v>
      </c>
      <c r="E14" s="106" t="s">
        <v>286</v>
      </c>
      <c r="F14" s="43">
        <v>287591181</v>
      </c>
      <c r="G14" s="43">
        <v>185634928</v>
      </c>
      <c r="H14" s="43">
        <v>206500769</v>
      </c>
      <c r="I14" s="43">
        <v>208526063</v>
      </c>
      <c r="J14" s="181">
        <v>208526063</v>
      </c>
      <c r="K14" s="43">
        <v>210600233</v>
      </c>
      <c r="L14" s="43">
        <v>212180305</v>
      </c>
      <c r="M14" s="43">
        <v>220605154</v>
      </c>
      <c r="N14" s="43">
        <v>231553168</v>
      </c>
      <c r="O14" s="181">
        <v>231553168</v>
      </c>
      <c r="P14" s="43">
        <v>230102452</v>
      </c>
      <c r="Q14" s="43">
        <v>229871551</v>
      </c>
      <c r="R14" s="43">
        <v>244869637</v>
      </c>
      <c r="S14" s="191">
        <v>253326100</v>
      </c>
      <c r="T14" s="192">
        <v>253326100</v>
      </c>
      <c r="U14" s="43">
        <v>254001798</v>
      </c>
      <c r="V14" s="43">
        <v>236276229</v>
      </c>
      <c r="W14" s="43">
        <v>253211231</v>
      </c>
    </row>
    <row r="15" spans="2:23">
      <c r="B15" s="4" t="s">
        <v>44</v>
      </c>
      <c r="E15" s="106" t="s">
        <v>286</v>
      </c>
      <c r="F15" s="43">
        <v>27055979</v>
      </c>
      <c r="G15" s="43">
        <v>26920801</v>
      </c>
      <c r="H15" s="43">
        <v>26777960</v>
      </c>
      <c r="I15" s="43">
        <v>29260917</v>
      </c>
      <c r="J15" s="181">
        <v>29260917</v>
      </c>
      <c r="K15" s="43">
        <v>29570835</v>
      </c>
      <c r="L15" s="43">
        <v>29597585</v>
      </c>
      <c r="M15" s="43">
        <v>29591833</v>
      </c>
      <c r="N15" s="43">
        <v>29480044</v>
      </c>
      <c r="O15" s="181">
        <v>29480044</v>
      </c>
      <c r="P15" s="43">
        <v>29086264</v>
      </c>
      <c r="Q15" s="43">
        <v>28909630</v>
      </c>
      <c r="R15" s="43">
        <v>28510134</v>
      </c>
      <c r="S15" s="191">
        <v>27423225</v>
      </c>
      <c r="T15" s="192">
        <v>27423225</v>
      </c>
      <c r="U15" s="43">
        <v>27249763</v>
      </c>
      <c r="V15" s="43">
        <v>27167174</v>
      </c>
      <c r="W15" s="43">
        <v>24096838</v>
      </c>
    </row>
    <row r="16" spans="2:23">
      <c r="B16" s="4" t="s">
        <v>45</v>
      </c>
      <c r="E16" s="106" t="s">
        <v>286</v>
      </c>
      <c r="F16" s="43">
        <v>181162250</v>
      </c>
      <c r="G16" s="43">
        <v>179980669</v>
      </c>
      <c r="H16" s="43">
        <v>206406652</v>
      </c>
      <c r="I16" s="43">
        <v>116514982</v>
      </c>
      <c r="J16" s="181">
        <v>116514982</v>
      </c>
      <c r="K16" s="43">
        <v>115479030</v>
      </c>
      <c r="L16" s="43">
        <v>114720269</v>
      </c>
      <c r="M16" s="43">
        <v>117853084</v>
      </c>
      <c r="N16" s="43">
        <v>116488612</v>
      </c>
      <c r="O16" s="181">
        <v>116488612</v>
      </c>
      <c r="P16" s="43">
        <v>115705598</v>
      </c>
      <c r="Q16" s="43">
        <v>114625393</v>
      </c>
      <c r="R16" s="43">
        <v>114377713</v>
      </c>
      <c r="S16" s="191">
        <v>185205427</v>
      </c>
      <c r="T16" s="192">
        <v>185205427</v>
      </c>
      <c r="U16" s="43">
        <v>114232674</v>
      </c>
      <c r="V16" s="43">
        <v>185072061</v>
      </c>
      <c r="W16" s="43">
        <v>186870038</v>
      </c>
    </row>
    <row r="17" spans="2:23">
      <c r="B17" s="4" t="s">
        <v>46</v>
      </c>
      <c r="E17" s="106" t="s">
        <v>286</v>
      </c>
      <c r="F17" s="43">
        <v>100011325</v>
      </c>
      <c r="G17" s="43">
        <v>97220736</v>
      </c>
      <c r="H17" s="43">
        <v>87333518</v>
      </c>
      <c r="I17" s="43">
        <v>48808421</v>
      </c>
      <c r="J17" s="181">
        <v>48808421</v>
      </c>
      <c r="K17" s="43">
        <v>51032293</v>
      </c>
      <c r="L17" s="43">
        <v>51039411</v>
      </c>
      <c r="M17" s="43">
        <v>50867310</v>
      </c>
      <c r="N17" s="43">
        <v>50027102</v>
      </c>
      <c r="O17" s="181">
        <v>50027102</v>
      </c>
      <c r="P17" s="43">
        <v>47281568</v>
      </c>
      <c r="Q17" s="43">
        <v>47940337</v>
      </c>
      <c r="R17" s="43">
        <v>49774588</v>
      </c>
      <c r="S17" s="191">
        <v>48523034</v>
      </c>
      <c r="T17" s="192">
        <v>48523034</v>
      </c>
      <c r="U17" s="43">
        <v>48250265</v>
      </c>
      <c r="V17" s="43">
        <v>49986275</v>
      </c>
      <c r="W17" s="43">
        <v>51172651</v>
      </c>
    </row>
    <row r="18" spans="2:23">
      <c r="B18" s="4" t="s">
        <v>47</v>
      </c>
      <c r="E18" s="106" t="s">
        <v>286</v>
      </c>
      <c r="F18" s="43">
        <v>1288666511</v>
      </c>
      <c r="G18" s="43">
        <v>1280988420</v>
      </c>
      <c r="H18" s="43">
        <v>1562455782</v>
      </c>
      <c r="I18" s="43">
        <v>3422939745</v>
      </c>
      <c r="J18" s="181">
        <v>3422939745</v>
      </c>
      <c r="K18" s="43">
        <v>3539197079</v>
      </c>
      <c r="L18" s="43">
        <v>3577450405</v>
      </c>
      <c r="M18" s="43">
        <v>3554735903</v>
      </c>
      <c r="N18" s="43">
        <v>3706276810</v>
      </c>
      <c r="O18" s="181">
        <v>3706276810</v>
      </c>
      <c r="P18" s="43">
        <v>3606758614</v>
      </c>
      <c r="Q18" s="43">
        <v>3721004864</v>
      </c>
      <c r="R18" s="43">
        <v>4027918643</v>
      </c>
      <c r="S18" s="191">
        <v>3823629586</v>
      </c>
      <c r="T18" s="192">
        <v>3823629586</v>
      </c>
      <c r="U18" s="43">
        <v>3822510154</v>
      </c>
      <c r="V18" s="43">
        <v>4180811061</v>
      </c>
      <c r="W18" s="43">
        <v>4593395386</v>
      </c>
    </row>
    <row r="19" spans="2:23">
      <c r="B19" s="4" t="s">
        <v>48</v>
      </c>
      <c r="E19" s="106" t="s">
        <v>286</v>
      </c>
      <c r="F19" s="43">
        <v>93868595</v>
      </c>
      <c r="G19" s="43">
        <v>93344995</v>
      </c>
      <c r="H19" s="43">
        <v>116832985</v>
      </c>
      <c r="I19" s="43">
        <v>107481291</v>
      </c>
      <c r="J19" s="181">
        <v>107481291</v>
      </c>
      <c r="K19" s="43">
        <v>102519766</v>
      </c>
      <c r="L19" s="43">
        <v>97230282</v>
      </c>
      <c r="M19" s="43">
        <v>90305692</v>
      </c>
      <c r="N19" s="43">
        <v>71909033</v>
      </c>
      <c r="O19" s="181">
        <v>71909033</v>
      </c>
      <c r="P19" s="43">
        <v>58893705</v>
      </c>
      <c r="Q19" s="43">
        <v>59952715</v>
      </c>
      <c r="R19" s="43">
        <v>69180992</v>
      </c>
      <c r="S19" s="191">
        <v>98680503</v>
      </c>
      <c r="T19" s="192">
        <v>98680503</v>
      </c>
      <c r="U19" s="43">
        <v>51435630</v>
      </c>
      <c r="V19" s="43">
        <v>92347492</v>
      </c>
      <c r="W19" s="43">
        <v>102561006</v>
      </c>
    </row>
    <row r="20" spans="2:23">
      <c r="B20" s="4" t="s">
        <v>49</v>
      </c>
      <c r="E20" s="106" t="s">
        <v>286</v>
      </c>
      <c r="F20" s="43">
        <v>84774496</v>
      </c>
      <c r="G20" s="43">
        <v>87811543</v>
      </c>
      <c r="H20" s="43">
        <v>89657325</v>
      </c>
      <c r="I20" s="43">
        <v>42455417</v>
      </c>
      <c r="J20" s="181">
        <v>42455417</v>
      </c>
      <c r="K20" s="43">
        <v>49336386</v>
      </c>
      <c r="L20" s="43">
        <v>59487332</v>
      </c>
      <c r="M20" s="43">
        <v>75895532</v>
      </c>
      <c r="N20" s="43">
        <v>71918992</v>
      </c>
      <c r="O20" s="181">
        <v>71918992</v>
      </c>
      <c r="P20" s="43">
        <v>82874500</v>
      </c>
      <c r="Q20" s="43">
        <v>91871029</v>
      </c>
      <c r="R20" s="43">
        <v>84031379</v>
      </c>
      <c r="S20" s="191">
        <v>96666045</v>
      </c>
      <c r="T20" s="192">
        <v>96666045</v>
      </c>
      <c r="U20" s="43">
        <v>102056208</v>
      </c>
      <c r="V20" s="43">
        <v>112516412</v>
      </c>
      <c r="W20" s="43">
        <v>112698518</v>
      </c>
    </row>
    <row r="21" spans="2:23">
      <c r="B21" s="4" t="s">
        <v>50</v>
      </c>
      <c r="E21" s="106" t="s">
        <v>286</v>
      </c>
      <c r="F21" s="43">
        <v>115349414</v>
      </c>
      <c r="G21" s="43">
        <v>116486380</v>
      </c>
      <c r="H21" s="43">
        <v>126055138</v>
      </c>
      <c r="I21" s="43">
        <v>133734033</v>
      </c>
      <c r="J21" s="181">
        <v>133734033</v>
      </c>
      <c r="K21" s="43">
        <v>124156314</v>
      </c>
      <c r="L21" s="43">
        <v>110967870</v>
      </c>
      <c r="M21" s="43">
        <v>119967293</v>
      </c>
      <c r="N21" s="43">
        <v>139185121</v>
      </c>
      <c r="O21" s="181">
        <v>139185121</v>
      </c>
      <c r="P21" s="43">
        <v>126508532</v>
      </c>
      <c r="Q21" s="43">
        <v>124892295</v>
      </c>
      <c r="R21" s="43">
        <v>147236639</v>
      </c>
      <c r="S21" s="191">
        <v>124906942</v>
      </c>
      <c r="T21" s="192">
        <v>124906942</v>
      </c>
      <c r="U21" s="43">
        <v>157560802</v>
      </c>
      <c r="V21" s="43">
        <v>212903600</v>
      </c>
      <c r="W21" s="43">
        <v>221777719</v>
      </c>
    </row>
    <row r="22" spans="2:23">
      <c r="B22" s="4" t="s">
        <v>51</v>
      </c>
      <c r="E22" s="106" t="s">
        <v>286</v>
      </c>
      <c r="F22" s="43">
        <v>171487164</v>
      </c>
      <c r="G22" s="43">
        <v>272751768</v>
      </c>
      <c r="H22" s="43">
        <v>375063065</v>
      </c>
      <c r="I22" s="43">
        <v>534733789</v>
      </c>
      <c r="J22" s="181">
        <v>534733789</v>
      </c>
      <c r="K22" s="43">
        <v>525220695</v>
      </c>
      <c r="L22" s="43">
        <v>559185037</v>
      </c>
      <c r="M22" s="43">
        <v>593267416</v>
      </c>
      <c r="N22" s="43">
        <v>565994497</v>
      </c>
      <c r="O22" s="181">
        <v>565994497</v>
      </c>
      <c r="P22" s="43">
        <v>554997038</v>
      </c>
      <c r="Q22" s="43">
        <v>570240821</v>
      </c>
      <c r="R22" s="43">
        <v>726485514</v>
      </c>
      <c r="S22" s="191">
        <v>672448689</v>
      </c>
      <c r="T22" s="192">
        <v>672448689</v>
      </c>
      <c r="U22" s="43">
        <v>659659504</v>
      </c>
      <c r="V22" s="43">
        <v>604047580</v>
      </c>
      <c r="W22" s="43">
        <v>631984158</v>
      </c>
    </row>
    <row r="23" spans="2:23">
      <c r="B23" s="4" t="s">
        <v>52</v>
      </c>
      <c r="E23" s="106" t="s">
        <v>286</v>
      </c>
      <c r="F23" s="43">
        <v>0</v>
      </c>
      <c r="G23" s="43">
        <v>0</v>
      </c>
      <c r="H23" s="43">
        <v>0</v>
      </c>
      <c r="I23" s="43">
        <v>0</v>
      </c>
      <c r="J23" s="181">
        <v>0</v>
      </c>
      <c r="K23" s="43">
        <v>0</v>
      </c>
      <c r="L23" s="43">
        <v>0</v>
      </c>
      <c r="M23" s="43">
        <v>0</v>
      </c>
      <c r="N23" s="43">
        <v>0</v>
      </c>
      <c r="O23" s="181">
        <v>0</v>
      </c>
      <c r="P23" s="43">
        <v>0</v>
      </c>
      <c r="Q23" s="43">
        <v>0</v>
      </c>
      <c r="R23" s="43">
        <v>0</v>
      </c>
      <c r="S23" s="191">
        <v>4161312</v>
      </c>
      <c r="T23" s="192">
        <v>4161312</v>
      </c>
      <c r="U23" s="43">
        <v>4416255</v>
      </c>
      <c r="V23" s="43">
        <v>4422658</v>
      </c>
      <c r="W23" s="43">
        <v>4921630</v>
      </c>
    </row>
    <row r="24" spans="2:23">
      <c r="B24" s="4" t="s">
        <v>53</v>
      </c>
      <c r="E24" s="106" t="s">
        <v>286</v>
      </c>
      <c r="F24" s="43">
        <v>33446706</v>
      </c>
      <c r="G24" s="43">
        <v>32370377</v>
      </c>
      <c r="H24" s="43">
        <v>32993492</v>
      </c>
      <c r="I24" s="43">
        <v>26256696</v>
      </c>
      <c r="J24" s="181">
        <v>26256696</v>
      </c>
      <c r="K24" s="43">
        <v>25186859</v>
      </c>
      <c r="L24" s="43">
        <v>25719248</v>
      </c>
      <c r="M24" s="43">
        <v>31643253</v>
      </c>
      <c r="N24" s="43">
        <v>20687850</v>
      </c>
      <c r="O24" s="181">
        <v>20687850</v>
      </c>
      <c r="P24" s="43">
        <v>19574085</v>
      </c>
      <c r="Q24" s="43">
        <v>27611017</v>
      </c>
      <c r="R24" s="43">
        <v>21873863</v>
      </c>
      <c r="S24" s="191">
        <v>17401423</v>
      </c>
      <c r="T24" s="192">
        <v>17401423</v>
      </c>
      <c r="U24" s="43">
        <v>13368596</v>
      </c>
      <c r="V24" s="43">
        <v>18456496</v>
      </c>
      <c r="W24" s="43">
        <v>19911801</v>
      </c>
    </row>
    <row r="25" spans="2:23">
      <c r="B25" s="29"/>
      <c r="C25" s="29"/>
      <c r="D25" s="29"/>
      <c r="E25" s="226" t="s">
        <v>286</v>
      </c>
      <c r="F25" s="50">
        <f>SUM(F13:F24)</f>
        <v>6773023572</v>
      </c>
      <c r="G25" s="50">
        <f t="shared" ref="G25:I25" si="0">SUM(G13:G24)</f>
        <v>4922122015</v>
      </c>
      <c r="H25" s="50">
        <f t="shared" si="0"/>
        <v>5853065995</v>
      </c>
      <c r="I25" s="50">
        <f t="shared" si="0"/>
        <v>7322049810</v>
      </c>
      <c r="J25" s="184">
        <f>SUM(J13:J24)</f>
        <v>7322049810</v>
      </c>
      <c r="K25" s="50">
        <f t="shared" ref="K25:N25" si="1">SUM(K13:K24)</f>
        <v>7526717401</v>
      </c>
      <c r="L25" s="50">
        <f t="shared" si="1"/>
        <v>7653449542</v>
      </c>
      <c r="M25" s="50">
        <f t="shared" si="1"/>
        <v>7725423060</v>
      </c>
      <c r="N25" s="50">
        <f t="shared" si="1"/>
        <v>7956656894</v>
      </c>
      <c r="O25" s="184">
        <f>SUM(O13:O24)</f>
        <v>7956656894</v>
      </c>
      <c r="P25" s="50">
        <f t="shared" ref="P25:S25" si="2">SUM(P13:P24)</f>
        <v>7865965809</v>
      </c>
      <c r="Q25" s="50">
        <f t="shared" si="2"/>
        <v>8115905340</v>
      </c>
      <c r="R25" s="50">
        <f t="shared" si="2"/>
        <v>8758136994</v>
      </c>
      <c r="S25" s="193">
        <f t="shared" si="2"/>
        <v>9432536770</v>
      </c>
      <c r="T25" s="194">
        <f>SUM(T13:T24)</f>
        <v>9432536770</v>
      </c>
      <c r="U25" s="50">
        <f>SUM(U13:U24)</f>
        <v>8610666701</v>
      </c>
      <c r="V25" s="50">
        <f>SUM(V13:V24)</f>
        <v>9856193497</v>
      </c>
      <c r="W25" s="50">
        <f>SUM(W13:W24)</f>
        <v>10355846868</v>
      </c>
    </row>
    <row r="26" spans="2:23">
      <c r="B26" s="10" t="s">
        <v>54</v>
      </c>
      <c r="F26" s="26"/>
      <c r="G26" s="26"/>
      <c r="H26" s="26"/>
      <c r="I26" s="26"/>
      <c r="J26" s="175"/>
      <c r="K26" s="26"/>
      <c r="L26" s="26"/>
      <c r="M26" s="26"/>
      <c r="N26" s="26"/>
      <c r="O26" s="175"/>
      <c r="P26" s="26"/>
      <c r="Q26" s="26"/>
      <c r="R26" s="26"/>
      <c r="S26" s="188"/>
      <c r="T26" s="195"/>
      <c r="U26" s="26"/>
      <c r="V26" s="26"/>
      <c r="W26" s="26"/>
    </row>
    <row r="27" spans="2:23">
      <c r="B27" s="4" t="s">
        <v>55</v>
      </c>
      <c r="E27" s="106" t="s">
        <v>286</v>
      </c>
      <c r="F27" s="43">
        <v>183032486</v>
      </c>
      <c r="G27" s="43">
        <v>203918340</v>
      </c>
      <c r="H27" s="43">
        <v>224361995</v>
      </c>
      <c r="I27" s="43">
        <v>125506949</v>
      </c>
      <c r="J27" s="181">
        <v>125506949</v>
      </c>
      <c r="K27" s="43">
        <v>117597197</v>
      </c>
      <c r="L27" s="43">
        <v>120880686</v>
      </c>
      <c r="M27" s="43">
        <v>123752225</v>
      </c>
      <c r="N27" s="43">
        <v>98776900</v>
      </c>
      <c r="O27" s="181">
        <v>98776900</v>
      </c>
      <c r="P27" s="43">
        <v>87719338</v>
      </c>
      <c r="Q27" s="43">
        <v>107235277</v>
      </c>
      <c r="R27" s="43">
        <v>112176345</v>
      </c>
      <c r="S27" s="191">
        <v>250368907</v>
      </c>
      <c r="T27" s="192">
        <v>250368907</v>
      </c>
      <c r="U27" s="43">
        <v>113556413</v>
      </c>
      <c r="V27" s="43">
        <v>270048500</v>
      </c>
      <c r="W27" s="43">
        <v>284365173</v>
      </c>
    </row>
    <row r="28" spans="2:23">
      <c r="B28" s="4" t="s">
        <v>49</v>
      </c>
      <c r="E28" s="106" t="s">
        <v>286</v>
      </c>
      <c r="F28" s="43">
        <v>96369172</v>
      </c>
      <c r="G28" s="43">
        <v>79722395</v>
      </c>
      <c r="H28" s="43">
        <v>79427121</v>
      </c>
      <c r="I28" s="43">
        <v>88709365</v>
      </c>
      <c r="J28" s="181">
        <v>88709365</v>
      </c>
      <c r="K28" s="43">
        <v>90007880</v>
      </c>
      <c r="L28" s="43">
        <v>81435863</v>
      </c>
      <c r="M28" s="43">
        <v>91724687</v>
      </c>
      <c r="N28" s="43">
        <v>68719671</v>
      </c>
      <c r="O28" s="181">
        <v>68719671</v>
      </c>
      <c r="P28" s="43">
        <v>69719770</v>
      </c>
      <c r="Q28" s="43">
        <v>80531716</v>
      </c>
      <c r="R28" s="43">
        <v>85213376</v>
      </c>
      <c r="S28" s="191">
        <v>69605981</v>
      </c>
      <c r="T28" s="192">
        <v>69605981</v>
      </c>
      <c r="U28" s="43">
        <v>54593329</v>
      </c>
      <c r="V28" s="43">
        <v>51301302</v>
      </c>
      <c r="W28" s="43">
        <v>51351657</v>
      </c>
    </row>
    <row r="29" spans="2:23">
      <c r="B29" s="4" t="s">
        <v>56</v>
      </c>
      <c r="E29" s="106" t="s">
        <v>286</v>
      </c>
      <c r="F29" s="43">
        <v>61175999</v>
      </c>
      <c r="G29" s="43">
        <v>57068710</v>
      </c>
      <c r="H29" s="43">
        <v>46062957</v>
      </c>
      <c r="I29" s="43">
        <v>60482541</v>
      </c>
      <c r="J29" s="181">
        <v>60482541</v>
      </c>
      <c r="K29" s="43">
        <v>86832424</v>
      </c>
      <c r="L29" s="43">
        <v>74186831</v>
      </c>
      <c r="M29" s="43">
        <v>71153039</v>
      </c>
      <c r="N29" s="43">
        <v>74457414</v>
      </c>
      <c r="O29" s="181">
        <v>74457414</v>
      </c>
      <c r="P29" s="43">
        <v>83995112</v>
      </c>
      <c r="Q29" s="43">
        <v>37744923</v>
      </c>
      <c r="R29" s="43">
        <v>25809207</v>
      </c>
      <c r="S29" s="191">
        <v>36134973</v>
      </c>
      <c r="T29" s="192">
        <v>36134973</v>
      </c>
      <c r="U29" s="43">
        <v>42880007</v>
      </c>
      <c r="V29" s="43">
        <v>31377536</v>
      </c>
      <c r="W29" s="43">
        <v>25015119</v>
      </c>
    </row>
    <row r="30" spans="2:23">
      <c r="B30" s="4" t="s">
        <v>57</v>
      </c>
      <c r="E30" s="106" t="s">
        <v>286</v>
      </c>
      <c r="F30" s="43">
        <v>202695982</v>
      </c>
      <c r="G30" s="43">
        <v>182128456</v>
      </c>
      <c r="H30" s="43">
        <v>251165091</v>
      </c>
      <c r="I30" s="43">
        <v>95261169</v>
      </c>
      <c r="J30" s="181">
        <v>95261169</v>
      </c>
      <c r="K30" s="43">
        <v>97388278</v>
      </c>
      <c r="L30" s="43">
        <v>158999390</v>
      </c>
      <c r="M30" s="43">
        <v>131529803</v>
      </c>
      <c r="N30" s="43">
        <v>279811631</v>
      </c>
      <c r="O30" s="181">
        <v>279811631</v>
      </c>
      <c r="P30" s="43">
        <v>217830038</v>
      </c>
      <c r="Q30" s="43">
        <v>175667786</v>
      </c>
      <c r="R30" s="43">
        <v>214817695</v>
      </c>
      <c r="S30" s="191">
        <v>467867255</v>
      </c>
      <c r="T30" s="192">
        <v>467867255</v>
      </c>
      <c r="U30" s="43">
        <v>289853934</v>
      </c>
      <c r="V30" s="43">
        <v>704598801</v>
      </c>
      <c r="W30" s="43">
        <v>799040926</v>
      </c>
    </row>
    <row r="31" spans="2:23">
      <c r="B31" s="4" t="s">
        <v>58</v>
      </c>
      <c r="E31" s="106" t="s">
        <v>286</v>
      </c>
      <c r="F31" s="43">
        <v>742258288</v>
      </c>
      <c r="G31" s="43">
        <v>687256694</v>
      </c>
      <c r="H31" s="43">
        <v>1032576229</v>
      </c>
      <c r="I31" s="43">
        <v>947909540</v>
      </c>
      <c r="J31" s="181">
        <v>947909540</v>
      </c>
      <c r="K31" s="43">
        <v>950518673</v>
      </c>
      <c r="L31" s="43">
        <v>803213611</v>
      </c>
      <c r="M31" s="43">
        <v>1375175437</v>
      </c>
      <c r="N31" s="43">
        <v>1182669493</v>
      </c>
      <c r="O31" s="181">
        <v>1182669493</v>
      </c>
      <c r="P31" s="43">
        <v>1557243634</v>
      </c>
      <c r="Q31" s="43">
        <v>1862170183</v>
      </c>
      <c r="R31" s="43">
        <v>1992510660</v>
      </c>
      <c r="S31" s="191">
        <v>1638940642</v>
      </c>
      <c r="T31" s="192">
        <v>1638940642</v>
      </c>
      <c r="U31" s="43">
        <v>1068087947</v>
      </c>
      <c r="V31" s="43">
        <v>456632212</v>
      </c>
      <c r="W31" s="43">
        <v>331434934</v>
      </c>
    </row>
    <row r="32" spans="2:23">
      <c r="B32" s="4" t="s">
        <v>59</v>
      </c>
      <c r="E32" s="106" t="s">
        <v>286</v>
      </c>
      <c r="F32" s="43">
        <v>7985544</v>
      </c>
      <c r="G32" s="43">
        <v>7914737</v>
      </c>
      <c r="H32" s="43">
        <v>8428875</v>
      </c>
      <c r="I32" s="43">
        <v>126307539</v>
      </c>
      <c r="J32" s="181">
        <v>126307539</v>
      </c>
      <c r="K32" s="43">
        <v>172041777</v>
      </c>
      <c r="L32" s="43">
        <v>143933630</v>
      </c>
      <c r="M32" s="43">
        <v>139804434</v>
      </c>
      <c r="N32" s="43">
        <v>135673233</v>
      </c>
      <c r="O32" s="181">
        <v>135673233</v>
      </c>
      <c r="P32" s="43">
        <v>125529458</v>
      </c>
      <c r="Q32" s="43">
        <v>134083780</v>
      </c>
      <c r="R32" s="43">
        <v>141903186</v>
      </c>
      <c r="S32" s="191">
        <v>169501500</v>
      </c>
      <c r="T32" s="192">
        <v>169501500</v>
      </c>
      <c r="U32" s="43">
        <v>159964952</v>
      </c>
      <c r="V32" s="43">
        <v>179773254</v>
      </c>
      <c r="W32" s="43">
        <v>148014721</v>
      </c>
    </row>
    <row r="33" spans="2:23">
      <c r="B33" s="4" t="s">
        <v>60</v>
      </c>
      <c r="E33" s="106" t="s">
        <v>286</v>
      </c>
      <c r="F33" s="43">
        <v>87401058</v>
      </c>
      <c r="G33" s="43">
        <v>108624448</v>
      </c>
      <c r="H33" s="43">
        <v>121175032</v>
      </c>
      <c r="I33" s="43">
        <v>92945564</v>
      </c>
      <c r="J33" s="181">
        <v>92945564</v>
      </c>
      <c r="K33" s="43">
        <v>85229547</v>
      </c>
      <c r="L33" s="43">
        <v>101000417</v>
      </c>
      <c r="M33" s="43">
        <v>105521565</v>
      </c>
      <c r="N33" s="43">
        <v>149079608</v>
      </c>
      <c r="O33" s="181">
        <v>149079608</v>
      </c>
      <c r="P33" s="43">
        <v>133654402</v>
      </c>
      <c r="Q33" s="43">
        <v>130717782</v>
      </c>
      <c r="R33" s="43">
        <v>117873020</v>
      </c>
      <c r="S33" s="191">
        <v>196110129</v>
      </c>
      <c r="T33" s="192">
        <v>196110129</v>
      </c>
      <c r="U33" s="43">
        <v>124598328</v>
      </c>
      <c r="V33" s="43">
        <v>179576806</v>
      </c>
      <c r="W33" s="43">
        <v>147814113</v>
      </c>
    </row>
    <row r="34" spans="2:23">
      <c r="B34" s="4" t="s">
        <v>61</v>
      </c>
      <c r="E34" s="131" t="s">
        <v>286</v>
      </c>
      <c r="F34" s="43">
        <v>382910700</v>
      </c>
      <c r="G34" s="43">
        <v>398480396</v>
      </c>
      <c r="H34" s="43">
        <v>436743120</v>
      </c>
      <c r="I34" s="43">
        <v>768576619</v>
      </c>
      <c r="J34" s="181">
        <v>768576619</v>
      </c>
      <c r="K34" s="43">
        <v>546490553</v>
      </c>
      <c r="L34" s="43">
        <v>1499562749</v>
      </c>
      <c r="M34" s="43">
        <v>834845487</v>
      </c>
      <c r="N34" s="43">
        <v>878438350</v>
      </c>
      <c r="O34" s="181">
        <v>878438350</v>
      </c>
      <c r="P34" s="43">
        <v>444453279</v>
      </c>
      <c r="Q34" s="43">
        <v>933671463</v>
      </c>
      <c r="R34" s="43">
        <v>951044684</v>
      </c>
      <c r="S34" s="191">
        <v>1263987456</v>
      </c>
      <c r="T34" s="192">
        <v>1263987456</v>
      </c>
      <c r="U34" s="43">
        <v>1126674164</v>
      </c>
      <c r="V34" s="43">
        <v>1851930414</v>
      </c>
      <c r="W34" s="43">
        <v>1545413381</v>
      </c>
    </row>
    <row r="35" spans="2:23">
      <c r="B35" s="30"/>
      <c r="C35" s="30"/>
      <c r="D35" s="30"/>
      <c r="E35" s="210"/>
      <c r="F35" s="41">
        <f t="shared" ref="F35:I35" si="3">SUM(F27:F34)</f>
        <v>1763829229</v>
      </c>
      <c r="G35" s="41">
        <f t="shared" si="3"/>
        <v>1725114176</v>
      </c>
      <c r="H35" s="41">
        <f t="shared" si="3"/>
        <v>2199940420</v>
      </c>
      <c r="I35" s="41">
        <f t="shared" si="3"/>
        <v>2305699286</v>
      </c>
      <c r="J35" s="180">
        <f>SUM(J27:J34)</f>
        <v>2305699286</v>
      </c>
      <c r="K35" s="41">
        <f t="shared" ref="K35:N35" si="4">SUM(K27:K34)</f>
        <v>2146106329</v>
      </c>
      <c r="L35" s="41">
        <f t="shared" si="4"/>
        <v>2983213177</v>
      </c>
      <c r="M35" s="41">
        <f t="shared" si="4"/>
        <v>2873506677</v>
      </c>
      <c r="N35" s="41">
        <f t="shared" si="4"/>
        <v>2867626300</v>
      </c>
      <c r="O35" s="180">
        <f>SUM(O27:O34)</f>
        <v>2867626300</v>
      </c>
      <c r="P35" s="41">
        <f t="shared" ref="P35:S35" si="5">SUM(P27:P34)</f>
        <v>2720145031</v>
      </c>
      <c r="Q35" s="41">
        <f t="shared" si="5"/>
        <v>3461822910</v>
      </c>
      <c r="R35" s="41">
        <f t="shared" si="5"/>
        <v>3641348173</v>
      </c>
      <c r="S35" s="196">
        <f t="shared" si="5"/>
        <v>4092516843</v>
      </c>
      <c r="T35" s="197">
        <f>SUM(T27:T34)</f>
        <v>4092516843</v>
      </c>
      <c r="U35" s="41">
        <f>SUM(U27:U34)</f>
        <v>2980209074</v>
      </c>
      <c r="V35" s="41">
        <f>SUM(V27:V34)</f>
        <v>3725238825</v>
      </c>
      <c r="W35" s="41">
        <f>SUM(W27:W34)</f>
        <v>3332450024</v>
      </c>
    </row>
    <row r="36" spans="2:23">
      <c r="B36" s="17"/>
      <c r="C36" s="17"/>
      <c r="D36" s="17"/>
      <c r="F36" s="43"/>
      <c r="G36" s="43"/>
      <c r="H36" s="43"/>
      <c r="I36" s="43"/>
      <c r="J36" s="181"/>
      <c r="K36" s="43"/>
      <c r="L36" s="43"/>
      <c r="M36" s="43"/>
      <c r="N36" s="43"/>
      <c r="O36" s="181"/>
      <c r="P36" s="43"/>
      <c r="Q36" s="43"/>
      <c r="R36" s="43"/>
      <c r="S36" s="191"/>
      <c r="T36" s="192"/>
      <c r="U36" s="43"/>
      <c r="V36" s="43"/>
      <c r="W36" s="43"/>
    </row>
    <row r="37" spans="2:23">
      <c r="B37" s="4" t="s">
        <v>62</v>
      </c>
      <c r="E37" s="106" t="s">
        <v>286</v>
      </c>
      <c r="F37" s="43">
        <v>42975134</v>
      </c>
      <c r="G37" s="43">
        <v>2100861170</v>
      </c>
      <c r="H37" s="43">
        <v>3069813828</v>
      </c>
      <c r="I37" s="43">
        <v>1081908562</v>
      </c>
      <c r="J37" s="181">
        <v>1081908562</v>
      </c>
      <c r="K37" s="43">
        <v>1171187458</v>
      </c>
      <c r="L37" s="43">
        <v>1105663549</v>
      </c>
      <c r="M37" s="43">
        <v>1138641975</v>
      </c>
      <c r="N37" s="43">
        <v>1058794076</v>
      </c>
      <c r="O37" s="181">
        <v>1058794076</v>
      </c>
      <c r="P37" s="43">
        <v>1034895829</v>
      </c>
      <c r="Q37" s="43">
        <v>1012925350</v>
      </c>
      <c r="R37" s="43">
        <v>1092556349</v>
      </c>
      <c r="S37" s="191">
        <v>24904588</v>
      </c>
      <c r="T37" s="192">
        <v>24904588</v>
      </c>
      <c r="U37" s="43">
        <v>1097236689</v>
      </c>
      <c r="V37" s="43">
        <v>18272019</v>
      </c>
      <c r="W37" s="43">
        <v>105237373</v>
      </c>
    </row>
    <row r="38" spans="2:23">
      <c r="B38" s="29"/>
      <c r="C38" s="29"/>
      <c r="D38" s="29"/>
      <c r="E38" s="226" t="s">
        <v>286</v>
      </c>
      <c r="F38" s="50">
        <f t="shared" ref="F38:I38" si="6">SUM(F35:F37)</f>
        <v>1806804363</v>
      </c>
      <c r="G38" s="50">
        <f t="shared" si="6"/>
        <v>3825975346</v>
      </c>
      <c r="H38" s="50">
        <f t="shared" si="6"/>
        <v>5269754248</v>
      </c>
      <c r="I38" s="50">
        <f t="shared" si="6"/>
        <v>3387607848</v>
      </c>
      <c r="J38" s="184">
        <f>SUM(J35:J37)</f>
        <v>3387607848</v>
      </c>
      <c r="K38" s="50">
        <f t="shared" ref="K38:N38" si="7">SUM(K35:K37)</f>
        <v>3317293787</v>
      </c>
      <c r="L38" s="50">
        <f t="shared" si="7"/>
        <v>4088876726</v>
      </c>
      <c r="M38" s="50">
        <f t="shared" si="7"/>
        <v>4012148652</v>
      </c>
      <c r="N38" s="50">
        <f t="shared" si="7"/>
        <v>3926420376</v>
      </c>
      <c r="O38" s="184">
        <f>SUM(O35:O37)</f>
        <v>3926420376</v>
      </c>
      <c r="P38" s="50">
        <f t="shared" ref="P38:S38" si="8">SUM(P35:P37)</f>
        <v>3755040860</v>
      </c>
      <c r="Q38" s="50">
        <f t="shared" si="8"/>
        <v>4474748260</v>
      </c>
      <c r="R38" s="50">
        <f t="shared" si="8"/>
        <v>4733904522</v>
      </c>
      <c r="S38" s="193">
        <f t="shared" si="8"/>
        <v>4117421431</v>
      </c>
      <c r="T38" s="194">
        <f>SUM(T35:T37)</f>
        <v>4117421431</v>
      </c>
      <c r="U38" s="50">
        <f>SUM(U35:U37)</f>
        <v>4077445763</v>
      </c>
      <c r="V38" s="50">
        <f>SUM(V35:V37)</f>
        <v>3743510844</v>
      </c>
      <c r="W38" s="50">
        <f>SUM(W35:W37)</f>
        <v>3437687397</v>
      </c>
    </row>
    <row r="39" spans="2:23">
      <c r="B39" s="31" t="s">
        <v>63</v>
      </c>
      <c r="C39" s="29"/>
      <c r="D39" s="29"/>
      <c r="E39" s="226" t="s">
        <v>286</v>
      </c>
      <c r="F39" s="50">
        <f t="shared" ref="F39:I39" si="9">SUM(F25,F38)</f>
        <v>8579827935</v>
      </c>
      <c r="G39" s="50">
        <f t="shared" si="9"/>
        <v>8748097361</v>
      </c>
      <c r="H39" s="50">
        <f t="shared" si="9"/>
        <v>11122820243</v>
      </c>
      <c r="I39" s="50">
        <f t="shared" si="9"/>
        <v>10709657658</v>
      </c>
      <c r="J39" s="184">
        <f>SUM(J25,J38)</f>
        <v>10709657658</v>
      </c>
      <c r="K39" s="50">
        <f t="shared" ref="K39:N39" si="10">SUM(K25,K38)</f>
        <v>10844011188</v>
      </c>
      <c r="L39" s="50">
        <f t="shared" si="10"/>
        <v>11742326268</v>
      </c>
      <c r="M39" s="50">
        <f t="shared" si="10"/>
        <v>11737571712</v>
      </c>
      <c r="N39" s="50">
        <f t="shared" si="10"/>
        <v>11883077270</v>
      </c>
      <c r="O39" s="184">
        <f>SUM(O25,O38)</f>
        <v>11883077270</v>
      </c>
      <c r="P39" s="50">
        <f t="shared" ref="P39:S39" si="11">SUM(P25,P38)</f>
        <v>11621006669</v>
      </c>
      <c r="Q39" s="50">
        <f t="shared" si="11"/>
        <v>12590653600</v>
      </c>
      <c r="R39" s="50">
        <f t="shared" si="11"/>
        <v>13492041516</v>
      </c>
      <c r="S39" s="193">
        <f t="shared" si="11"/>
        <v>13549958201</v>
      </c>
      <c r="T39" s="194">
        <f>SUM(T25,T38)</f>
        <v>13549958201</v>
      </c>
      <c r="U39" s="50">
        <f>SUM(U25,U38)</f>
        <v>12688112464</v>
      </c>
      <c r="V39" s="50">
        <f>SUM(V25,V38)</f>
        <v>13599704341</v>
      </c>
      <c r="W39" s="50">
        <f>SUM(W25,W38)</f>
        <v>13793534265</v>
      </c>
    </row>
    <row r="40" spans="2:23">
      <c r="F40" s="43"/>
      <c r="G40" s="43"/>
      <c r="H40" s="43"/>
      <c r="I40" s="43"/>
      <c r="J40" s="181"/>
      <c r="K40" s="43"/>
      <c r="L40" s="43"/>
      <c r="M40" s="43"/>
      <c r="N40" s="43"/>
      <c r="O40" s="181"/>
      <c r="P40" s="43"/>
      <c r="Q40" s="43"/>
      <c r="R40" s="43"/>
      <c r="S40" s="191"/>
      <c r="T40" s="192"/>
      <c r="U40" s="43"/>
      <c r="V40" s="43"/>
      <c r="W40" s="43"/>
    </row>
    <row r="41" spans="2:23">
      <c r="B41" s="10" t="s">
        <v>64</v>
      </c>
      <c r="F41" s="43"/>
      <c r="G41" s="43"/>
      <c r="H41" s="43"/>
      <c r="I41" s="43"/>
      <c r="J41" s="181"/>
      <c r="K41" s="43"/>
      <c r="L41" s="43"/>
      <c r="M41" s="43"/>
      <c r="N41" s="43"/>
      <c r="O41" s="181"/>
      <c r="P41" s="43"/>
      <c r="Q41" s="43"/>
      <c r="R41" s="43"/>
      <c r="S41" s="191"/>
      <c r="T41" s="192"/>
      <c r="U41" s="43"/>
      <c r="V41" s="43"/>
      <c r="W41" s="43"/>
    </row>
    <row r="42" spans="2:23">
      <c r="B42" s="10" t="s">
        <v>65</v>
      </c>
      <c r="F42" s="43"/>
      <c r="G42" s="43"/>
      <c r="H42" s="43"/>
      <c r="I42" s="43"/>
      <c r="J42" s="181"/>
      <c r="K42" s="43"/>
      <c r="L42" s="43"/>
      <c r="M42" s="43"/>
      <c r="N42" s="43"/>
      <c r="O42" s="181"/>
      <c r="P42" s="43"/>
      <c r="Q42" s="43"/>
      <c r="R42" s="43"/>
      <c r="S42" s="191"/>
      <c r="T42" s="192"/>
      <c r="U42" s="43"/>
      <c r="V42" s="43"/>
      <c r="W42" s="43"/>
    </row>
    <row r="43" spans="2:23">
      <c r="B43" s="4" t="s">
        <v>66</v>
      </c>
      <c r="E43" s="106" t="s">
        <v>286</v>
      </c>
      <c r="F43" s="43">
        <v>557072340</v>
      </c>
      <c r="G43" s="43">
        <v>696363445</v>
      </c>
      <c r="H43" s="43">
        <v>696363445</v>
      </c>
      <c r="I43" s="43">
        <v>696363445</v>
      </c>
      <c r="J43" s="181">
        <v>696363445</v>
      </c>
      <c r="K43" s="43">
        <v>696363445</v>
      </c>
      <c r="L43" s="43">
        <v>696376625</v>
      </c>
      <c r="M43" s="43">
        <v>696376625</v>
      </c>
      <c r="N43" s="43">
        <v>696376625</v>
      </c>
      <c r="O43" s="181">
        <v>696376625</v>
      </c>
      <c r="P43" s="43">
        <v>709344505</v>
      </c>
      <c r="Q43" s="43">
        <v>709344505</v>
      </c>
      <c r="R43" s="43">
        <v>709344505</v>
      </c>
      <c r="S43" s="191">
        <v>709344505</v>
      </c>
      <c r="T43" s="192">
        <v>709344505</v>
      </c>
      <c r="U43" s="43">
        <v>709344505</v>
      </c>
      <c r="V43" s="43">
        <v>916540545</v>
      </c>
      <c r="W43" s="43">
        <v>916540545</v>
      </c>
    </row>
    <row r="44" spans="2:23">
      <c r="B44" s="4" t="s">
        <v>67</v>
      </c>
      <c r="E44" s="106" t="s">
        <v>286</v>
      </c>
      <c r="F44" s="43">
        <v>226761347</v>
      </c>
      <c r="G44" s="43">
        <v>230280065</v>
      </c>
      <c r="H44" s="43">
        <v>230280065</v>
      </c>
      <c r="I44" s="43">
        <v>243655405</v>
      </c>
      <c r="J44" s="181">
        <v>243655405</v>
      </c>
      <c r="K44" s="43">
        <v>243655405</v>
      </c>
      <c r="L44" s="43">
        <v>243655405</v>
      </c>
      <c r="M44" s="43">
        <v>243655405</v>
      </c>
      <c r="N44" s="43">
        <v>243655405</v>
      </c>
      <c r="O44" s="181">
        <v>243655405</v>
      </c>
      <c r="P44" s="43">
        <v>230687525</v>
      </c>
      <c r="Q44" s="43">
        <v>241883160</v>
      </c>
      <c r="R44" s="43">
        <v>243866385</v>
      </c>
      <c r="S44" s="191">
        <v>243876410</v>
      </c>
      <c r="T44" s="192">
        <v>243876410</v>
      </c>
      <c r="U44" s="43">
        <v>247855174</v>
      </c>
      <c r="V44" s="43">
        <v>40659141</v>
      </c>
      <c r="W44" s="43">
        <v>40659141</v>
      </c>
    </row>
    <row r="45" spans="2:23">
      <c r="B45" s="4" t="s">
        <v>68</v>
      </c>
      <c r="E45" s="106" t="s">
        <v>286</v>
      </c>
      <c r="F45" s="43">
        <v>2105737</v>
      </c>
      <c r="G45" s="43">
        <v>2105737</v>
      </c>
      <c r="H45" s="43">
        <v>2105737</v>
      </c>
      <c r="I45" s="43">
        <v>3110573</v>
      </c>
      <c r="J45" s="181">
        <v>3110573</v>
      </c>
      <c r="K45" s="43">
        <v>1682176</v>
      </c>
      <c r="L45" s="43">
        <v>1437194</v>
      </c>
      <c r="M45" s="43">
        <v>350728</v>
      </c>
      <c r="N45" s="43">
        <v>222074</v>
      </c>
      <c r="O45" s="181">
        <v>222074</v>
      </c>
      <c r="P45" s="43">
        <v>135292</v>
      </c>
      <c r="Q45" s="43">
        <v>115195</v>
      </c>
      <c r="R45" s="43">
        <v>93895</v>
      </c>
      <c r="S45" s="191">
        <v>83185</v>
      </c>
      <c r="T45" s="192">
        <v>83185</v>
      </c>
      <c r="U45" s="43">
        <v>83185</v>
      </c>
      <c r="V45" s="43">
        <v>83185</v>
      </c>
      <c r="W45" s="43">
        <v>83185</v>
      </c>
    </row>
    <row r="46" spans="2:23">
      <c r="B46" s="4" t="s">
        <v>69</v>
      </c>
      <c r="E46" s="106" t="s">
        <v>286</v>
      </c>
      <c r="F46" s="43">
        <v>458388220</v>
      </c>
      <c r="G46" s="43">
        <v>460477085</v>
      </c>
      <c r="H46" s="43">
        <v>1002724027</v>
      </c>
      <c r="I46" s="43">
        <v>1405325707</v>
      </c>
      <c r="J46" s="181">
        <v>1405325707</v>
      </c>
      <c r="K46" s="43">
        <v>1444364705</v>
      </c>
      <c r="L46" s="43">
        <v>1404771135</v>
      </c>
      <c r="M46" s="43">
        <v>1380549500</v>
      </c>
      <c r="N46" s="43">
        <v>1372771521</v>
      </c>
      <c r="O46" s="181">
        <v>1372771521</v>
      </c>
      <c r="P46" s="43">
        <v>1255200263</v>
      </c>
      <c r="Q46" s="43">
        <v>1265037452</v>
      </c>
      <c r="R46" s="43">
        <v>1367877960</v>
      </c>
      <c r="S46" s="191">
        <v>1295091189</v>
      </c>
      <c r="T46" s="192">
        <v>1295091189</v>
      </c>
      <c r="U46" s="43">
        <v>1196371717</v>
      </c>
      <c r="V46" s="43">
        <v>1357178413</v>
      </c>
      <c r="W46" s="43">
        <v>1568867237</v>
      </c>
    </row>
    <row r="47" spans="2:23">
      <c r="B47" s="4" t="s">
        <v>70</v>
      </c>
      <c r="E47" s="106" t="s">
        <v>286</v>
      </c>
      <c r="F47" s="43">
        <v>2638694685</v>
      </c>
      <c r="G47" s="43">
        <v>2672777163</v>
      </c>
      <c r="H47" s="43">
        <v>2757068043</v>
      </c>
      <c r="I47" s="43">
        <v>2988542754</v>
      </c>
      <c r="J47" s="181">
        <v>2988542754</v>
      </c>
      <c r="K47" s="43">
        <v>3005140042</v>
      </c>
      <c r="L47" s="43">
        <v>3042143698</v>
      </c>
      <c r="M47" s="43">
        <v>3059300794</v>
      </c>
      <c r="N47" s="43">
        <v>3163685193</v>
      </c>
      <c r="O47" s="181">
        <v>3163685193</v>
      </c>
      <c r="P47" s="43">
        <v>3264457343</v>
      </c>
      <c r="Q47" s="43">
        <v>3355330918</v>
      </c>
      <c r="R47" s="43">
        <v>3482727876</v>
      </c>
      <c r="S47" s="191">
        <v>3665191668</v>
      </c>
      <c r="T47" s="192">
        <v>3665191668</v>
      </c>
      <c r="U47" s="43">
        <v>3769055412</v>
      </c>
      <c r="V47" s="43">
        <v>3970124111</v>
      </c>
      <c r="W47" s="43">
        <v>4253588377</v>
      </c>
    </row>
    <row r="48" spans="2:23">
      <c r="B48" s="32" t="s">
        <v>71</v>
      </c>
      <c r="C48" s="30"/>
      <c r="D48" s="30"/>
      <c r="E48" s="210" t="s">
        <v>286</v>
      </c>
      <c r="F48" s="41">
        <f t="shared" ref="F48:I48" si="12">SUM(F43:F47)</f>
        <v>3883022329</v>
      </c>
      <c r="G48" s="41">
        <f t="shared" si="12"/>
        <v>4062003495</v>
      </c>
      <c r="H48" s="41">
        <f t="shared" si="12"/>
        <v>4688541317</v>
      </c>
      <c r="I48" s="41">
        <f t="shared" si="12"/>
        <v>5336997884</v>
      </c>
      <c r="J48" s="180">
        <f>SUM(J43:J47)</f>
        <v>5336997884</v>
      </c>
      <c r="K48" s="41">
        <f t="shared" ref="K48:N48" si="13">SUM(K43:K47)</f>
        <v>5391205773</v>
      </c>
      <c r="L48" s="41">
        <f t="shared" si="13"/>
        <v>5388384057</v>
      </c>
      <c r="M48" s="41">
        <f t="shared" si="13"/>
        <v>5380233052</v>
      </c>
      <c r="N48" s="41">
        <f t="shared" si="13"/>
        <v>5476710818</v>
      </c>
      <c r="O48" s="180">
        <f>SUM(O43:O47)</f>
        <v>5476710818</v>
      </c>
      <c r="P48" s="41">
        <f t="shared" ref="P48:S48" si="14">SUM(P43:P47)</f>
        <v>5459824928</v>
      </c>
      <c r="Q48" s="41">
        <f t="shared" si="14"/>
        <v>5571711230</v>
      </c>
      <c r="R48" s="41">
        <f t="shared" si="14"/>
        <v>5803910621</v>
      </c>
      <c r="S48" s="196">
        <f t="shared" si="14"/>
        <v>5913586957</v>
      </c>
      <c r="T48" s="197">
        <f>SUM(T43:T47)</f>
        <v>5913586957</v>
      </c>
      <c r="U48" s="41">
        <f>SUM(U43:U47)</f>
        <v>5922709993</v>
      </c>
      <c r="V48" s="41">
        <f>SUM(V43:V47)</f>
        <v>6284585395</v>
      </c>
      <c r="W48" s="41">
        <f>SUM(W43:W47)</f>
        <v>6779738485</v>
      </c>
    </row>
    <row r="49" spans="2:23">
      <c r="F49" s="43"/>
      <c r="G49" s="43"/>
      <c r="H49" s="43"/>
      <c r="I49" s="43"/>
      <c r="J49" s="181"/>
      <c r="K49" s="43"/>
      <c r="L49" s="43"/>
      <c r="M49" s="43"/>
      <c r="N49" s="43"/>
      <c r="O49" s="181"/>
      <c r="P49" s="43"/>
      <c r="Q49" s="43"/>
      <c r="R49" s="43"/>
      <c r="S49" s="191"/>
      <c r="T49" s="192"/>
      <c r="U49" s="43"/>
      <c r="V49" s="43"/>
      <c r="W49" s="43"/>
    </row>
    <row r="50" spans="2:23">
      <c r="B50" s="4" t="s">
        <v>72</v>
      </c>
      <c r="E50" s="106" t="s">
        <v>286</v>
      </c>
      <c r="F50" s="43">
        <v>556031322</v>
      </c>
      <c r="G50" s="43">
        <v>545305647</v>
      </c>
      <c r="H50" s="43">
        <v>660104556</v>
      </c>
      <c r="I50" s="43">
        <v>753179913</v>
      </c>
      <c r="J50" s="181">
        <v>753179913</v>
      </c>
      <c r="K50" s="43">
        <v>765973242</v>
      </c>
      <c r="L50" s="43">
        <v>773886086</v>
      </c>
      <c r="M50" s="43">
        <v>801330113</v>
      </c>
      <c r="N50" s="43">
        <v>801560097</v>
      </c>
      <c r="O50" s="181">
        <v>801560097</v>
      </c>
      <c r="P50" s="43">
        <v>788589259</v>
      </c>
      <c r="Q50" s="43">
        <v>813004503</v>
      </c>
      <c r="R50" s="43">
        <v>866662243</v>
      </c>
      <c r="S50" s="191">
        <v>870017901</v>
      </c>
      <c r="T50" s="192">
        <v>870017901</v>
      </c>
      <c r="U50" s="43">
        <v>171385082</v>
      </c>
      <c r="V50" s="43">
        <v>162297771</v>
      </c>
      <c r="W50" s="43">
        <v>158564311</v>
      </c>
    </row>
    <row r="51" spans="2:23">
      <c r="B51" s="31" t="s">
        <v>73</v>
      </c>
      <c r="C51" s="29"/>
      <c r="D51" s="29"/>
      <c r="E51" s="226" t="s">
        <v>286</v>
      </c>
      <c r="F51" s="50">
        <f t="shared" ref="F51:I51" si="15">SUM(F48:F50)</f>
        <v>4439053651</v>
      </c>
      <c r="G51" s="50">
        <f t="shared" si="15"/>
        <v>4607309142</v>
      </c>
      <c r="H51" s="50">
        <f t="shared" si="15"/>
        <v>5348645873</v>
      </c>
      <c r="I51" s="50">
        <f t="shared" si="15"/>
        <v>6090177797</v>
      </c>
      <c r="J51" s="184">
        <f>SUM(J48:J50)</f>
        <v>6090177797</v>
      </c>
      <c r="K51" s="50">
        <f t="shared" ref="K51:N51" si="16">SUM(K48:K50)</f>
        <v>6157179015</v>
      </c>
      <c r="L51" s="50">
        <f t="shared" si="16"/>
        <v>6162270143</v>
      </c>
      <c r="M51" s="50">
        <f t="shared" si="16"/>
        <v>6181563165</v>
      </c>
      <c r="N51" s="50">
        <f t="shared" si="16"/>
        <v>6278270915</v>
      </c>
      <c r="O51" s="184">
        <f>SUM(O48:O50)</f>
        <v>6278270915</v>
      </c>
      <c r="P51" s="50">
        <f t="shared" ref="P51:S51" si="17">SUM(P48:P50)</f>
        <v>6248414187</v>
      </c>
      <c r="Q51" s="50">
        <f t="shared" si="17"/>
        <v>6384715733</v>
      </c>
      <c r="R51" s="50">
        <f t="shared" si="17"/>
        <v>6670572864</v>
      </c>
      <c r="S51" s="193">
        <f t="shared" si="17"/>
        <v>6783604858</v>
      </c>
      <c r="T51" s="194">
        <f>SUM(T48:T50)</f>
        <v>6783604858</v>
      </c>
      <c r="U51" s="50">
        <f>SUM(U48:U50)</f>
        <v>6094095075</v>
      </c>
      <c r="V51" s="50">
        <f>SUM(V48:V50)</f>
        <v>6446883166</v>
      </c>
      <c r="W51" s="50">
        <f>SUM(W48:W50)</f>
        <v>6938302796</v>
      </c>
    </row>
    <row r="52" spans="2:23">
      <c r="F52" s="43"/>
      <c r="G52" s="43"/>
      <c r="H52" s="43"/>
      <c r="I52" s="43"/>
      <c r="J52" s="181"/>
      <c r="K52" s="43"/>
      <c r="L52" s="43"/>
      <c r="M52" s="43"/>
      <c r="N52" s="43"/>
      <c r="O52" s="181"/>
      <c r="P52" s="43"/>
      <c r="Q52" s="43"/>
      <c r="R52" s="43"/>
      <c r="S52" s="191"/>
      <c r="T52" s="192"/>
      <c r="U52" s="43"/>
      <c r="V52" s="43"/>
      <c r="W52" s="43"/>
    </row>
    <row r="53" spans="2:23">
      <c r="B53" s="10" t="s">
        <v>74</v>
      </c>
      <c r="F53" s="43"/>
      <c r="G53" s="43"/>
      <c r="H53" s="43"/>
      <c r="I53" s="43"/>
      <c r="J53" s="181"/>
      <c r="K53" s="43"/>
      <c r="L53" s="43"/>
      <c r="M53" s="43"/>
      <c r="N53" s="43"/>
      <c r="O53" s="181"/>
      <c r="P53" s="43"/>
      <c r="Q53" s="43"/>
      <c r="R53" s="43"/>
      <c r="S53" s="191"/>
      <c r="T53" s="192"/>
      <c r="U53" s="43"/>
      <c r="V53" s="43"/>
      <c r="W53" s="43"/>
    </row>
    <row r="54" spans="2:23">
      <c r="B54" s="4" t="s">
        <v>75</v>
      </c>
      <c r="E54" s="106" t="s">
        <v>286</v>
      </c>
      <c r="F54" s="43">
        <v>2498207540</v>
      </c>
      <c r="G54" s="43">
        <v>2557542629</v>
      </c>
      <c r="H54" s="43">
        <v>3581815947</v>
      </c>
      <c r="I54" s="43">
        <v>2932323037</v>
      </c>
      <c r="J54" s="181">
        <v>2932323037</v>
      </c>
      <c r="K54" s="43">
        <v>2919223607</v>
      </c>
      <c r="L54" s="43">
        <v>2846213014</v>
      </c>
      <c r="M54" s="43">
        <v>2776322965</v>
      </c>
      <c r="N54" s="43">
        <v>2706101321</v>
      </c>
      <c r="O54" s="181">
        <v>2706101321</v>
      </c>
      <c r="P54" s="43">
        <v>2551813940</v>
      </c>
      <c r="Q54" s="43">
        <v>3559110310</v>
      </c>
      <c r="R54" s="43">
        <v>3487490887</v>
      </c>
      <c r="S54" s="191">
        <v>3417111859</v>
      </c>
      <c r="T54" s="192">
        <v>3417111859</v>
      </c>
      <c r="U54" s="43">
        <v>3249486582</v>
      </c>
      <c r="V54" s="43">
        <v>3606783918</v>
      </c>
      <c r="W54" s="43">
        <v>3642219825</v>
      </c>
    </row>
    <row r="55" spans="2:23">
      <c r="B55" s="4" t="s">
        <v>76</v>
      </c>
      <c r="E55" s="106" t="s">
        <v>286</v>
      </c>
      <c r="F55" s="43">
        <v>193102683</v>
      </c>
      <c r="G55" s="43">
        <v>153566637</v>
      </c>
      <c r="H55" s="43">
        <v>172242505</v>
      </c>
      <c r="I55" s="43">
        <v>150427821</v>
      </c>
      <c r="J55" s="181">
        <v>150427821</v>
      </c>
      <c r="K55" s="43">
        <v>150809186</v>
      </c>
      <c r="L55" s="43">
        <v>152702474</v>
      </c>
      <c r="M55" s="43">
        <v>148871360</v>
      </c>
      <c r="N55" s="43">
        <v>139371823</v>
      </c>
      <c r="O55" s="181">
        <v>139371823</v>
      </c>
      <c r="P55" s="43">
        <v>141566644</v>
      </c>
      <c r="Q55" s="43">
        <v>144856432</v>
      </c>
      <c r="R55" s="43">
        <v>150975235</v>
      </c>
      <c r="S55" s="191">
        <v>203774487</v>
      </c>
      <c r="T55" s="192">
        <v>203774487</v>
      </c>
      <c r="U55" s="43">
        <v>152423910</v>
      </c>
      <c r="V55" s="43">
        <v>208431003</v>
      </c>
      <c r="W55" s="43">
        <v>213520944</v>
      </c>
    </row>
    <row r="56" spans="2:23">
      <c r="B56" s="4" t="s">
        <v>77</v>
      </c>
      <c r="E56" s="106" t="s">
        <v>286</v>
      </c>
      <c r="F56" s="43">
        <v>202020801</v>
      </c>
      <c r="G56" s="43">
        <v>200527169</v>
      </c>
      <c r="H56" s="43">
        <v>259036562</v>
      </c>
      <c r="I56" s="43">
        <v>218369213</v>
      </c>
      <c r="J56" s="181">
        <v>218369213</v>
      </c>
      <c r="K56" s="43">
        <v>227336715</v>
      </c>
      <c r="L56" s="43">
        <v>231759095</v>
      </c>
      <c r="M56" s="43">
        <v>246311039</v>
      </c>
      <c r="N56" s="43">
        <v>264599978</v>
      </c>
      <c r="O56" s="181">
        <v>264599978</v>
      </c>
      <c r="P56" s="43">
        <v>266327943</v>
      </c>
      <c r="Q56" s="43">
        <v>286073677</v>
      </c>
      <c r="R56" s="43">
        <v>309999384</v>
      </c>
      <c r="S56" s="191">
        <v>380738225</v>
      </c>
      <c r="T56" s="192">
        <v>380738225</v>
      </c>
      <c r="U56" s="43">
        <v>312831545</v>
      </c>
      <c r="V56" s="43">
        <v>411455537</v>
      </c>
      <c r="W56" s="43">
        <v>444753385</v>
      </c>
    </row>
    <row r="57" spans="2:23">
      <c r="B57" s="4" t="s">
        <v>78</v>
      </c>
      <c r="E57" s="106" t="s">
        <v>286</v>
      </c>
      <c r="F57" s="43">
        <v>9048517</v>
      </c>
      <c r="G57" s="43">
        <v>8879269</v>
      </c>
      <c r="H57" s="43">
        <v>12606655</v>
      </c>
      <c r="I57" s="43">
        <v>8038985</v>
      </c>
      <c r="J57" s="181">
        <v>8038985</v>
      </c>
      <c r="K57" s="43">
        <v>8038985</v>
      </c>
      <c r="L57" s="43">
        <v>12865720</v>
      </c>
      <c r="M57" s="43">
        <v>12562850</v>
      </c>
      <c r="N57" s="43">
        <v>12259980</v>
      </c>
      <c r="O57" s="181">
        <v>12259980</v>
      </c>
      <c r="P57" s="43">
        <v>11819093</v>
      </c>
      <c r="Q57" s="43">
        <v>11488619</v>
      </c>
      <c r="R57" s="43">
        <v>7641447</v>
      </c>
      <c r="S57" s="191">
        <v>10767166</v>
      </c>
      <c r="T57" s="192">
        <v>10767166</v>
      </c>
      <c r="U57" s="43">
        <v>11204645</v>
      </c>
      <c r="V57" s="43">
        <v>11063374</v>
      </c>
      <c r="W57" s="43">
        <v>12671640</v>
      </c>
    </row>
    <row r="58" spans="2:23">
      <c r="B58" s="4" t="s">
        <v>271</v>
      </c>
      <c r="E58" s="106" t="s">
        <v>286</v>
      </c>
      <c r="F58" s="43">
        <v>407132492</v>
      </c>
      <c r="G58" s="43">
        <v>0</v>
      </c>
      <c r="H58" s="43">
        <v>0</v>
      </c>
      <c r="I58" s="43">
        <v>0</v>
      </c>
      <c r="J58" s="181">
        <v>0</v>
      </c>
      <c r="K58" s="43">
        <v>0</v>
      </c>
      <c r="L58" s="43">
        <v>0</v>
      </c>
      <c r="M58" s="43">
        <v>0</v>
      </c>
      <c r="N58" s="43">
        <v>0</v>
      </c>
      <c r="O58" s="181">
        <v>0</v>
      </c>
      <c r="P58" s="43"/>
      <c r="Q58" s="43"/>
      <c r="R58" s="43"/>
      <c r="S58" s="191">
        <v>0</v>
      </c>
      <c r="T58" s="192">
        <v>0</v>
      </c>
      <c r="U58" s="43"/>
      <c r="V58" s="43">
        <v>0</v>
      </c>
      <c r="W58" s="43">
        <v>0</v>
      </c>
    </row>
    <row r="59" spans="2:23">
      <c r="B59" s="4" t="s">
        <v>79</v>
      </c>
      <c r="E59" s="106" t="s">
        <v>286</v>
      </c>
      <c r="F59" s="43">
        <v>0</v>
      </c>
      <c r="G59" s="43">
        <v>0</v>
      </c>
      <c r="H59" s="43">
        <v>0</v>
      </c>
      <c r="I59" s="43">
        <v>0</v>
      </c>
      <c r="J59" s="181">
        <v>0</v>
      </c>
      <c r="K59" s="43">
        <v>0</v>
      </c>
      <c r="L59" s="43">
        <v>1005079889</v>
      </c>
      <c r="M59" s="43">
        <v>827246038</v>
      </c>
      <c r="N59" s="43">
        <v>738572306</v>
      </c>
      <c r="O59" s="181">
        <v>738572306</v>
      </c>
      <c r="P59" s="43">
        <v>616794749</v>
      </c>
      <c r="Q59" s="43">
        <v>553016931</v>
      </c>
      <c r="R59" s="43">
        <v>504471934</v>
      </c>
      <c r="S59" s="191">
        <v>581577501</v>
      </c>
      <c r="T59" s="192">
        <v>581577501</v>
      </c>
      <c r="U59" s="43">
        <v>557042501</v>
      </c>
      <c r="V59" s="43">
        <v>596890001</v>
      </c>
      <c r="W59" s="43">
        <v>544605001</v>
      </c>
    </row>
    <row r="60" spans="2:23">
      <c r="B60" s="4" t="s">
        <v>80</v>
      </c>
      <c r="E60" s="106" t="s">
        <v>286</v>
      </c>
      <c r="F60" s="43">
        <v>12004419</v>
      </c>
      <c r="G60" s="43">
        <v>11959930</v>
      </c>
      <c r="H60" s="43">
        <v>14438494</v>
      </c>
      <c r="I60" s="43">
        <v>21186312</v>
      </c>
      <c r="J60" s="181">
        <v>21186312</v>
      </c>
      <c r="K60" s="43">
        <v>21234320</v>
      </c>
      <c r="L60" s="43">
        <v>27961668</v>
      </c>
      <c r="M60" s="43">
        <v>47342366</v>
      </c>
      <c r="N60" s="43">
        <v>52509205</v>
      </c>
      <c r="O60" s="181">
        <v>52509205</v>
      </c>
      <c r="P60" s="43">
        <v>49756315</v>
      </c>
      <c r="Q60" s="43">
        <v>50728398</v>
      </c>
      <c r="R60" s="43">
        <v>49776863</v>
      </c>
      <c r="S60" s="191">
        <v>46426823</v>
      </c>
      <c r="T60" s="192">
        <v>46426823</v>
      </c>
      <c r="U60" s="43">
        <v>49129693</v>
      </c>
      <c r="V60" s="43">
        <v>45713246</v>
      </c>
      <c r="W60" s="43">
        <v>25118257</v>
      </c>
    </row>
    <row r="61" spans="2:23">
      <c r="B61" s="29"/>
      <c r="C61" s="29"/>
      <c r="D61" s="29"/>
      <c r="E61" s="226" t="s">
        <v>286</v>
      </c>
      <c r="F61" s="50">
        <f t="shared" ref="F61:I61" si="18">SUM(F54:F60)</f>
        <v>3321516452</v>
      </c>
      <c r="G61" s="50">
        <f t="shared" si="18"/>
        <v>2932475634</v>
      </c>
      <c r="H61" s="50">
        <f t="shared" si="18"/>
        <v>4040140163</v>
      </c>
      <c r="I61" s="50">
        <f t="shared" si="18"/>
        <v>3330345368</v>
      </c>
      <c r="J61" s="184">
        <f>SUM(J54:J60)</f>
        <v>3330345368</v>
      </c>
      <c r="K61" s="50">
        <f t="shared" ref="K61:N61" si="19">SUM(K54:K60)</f>
        <v>3326642813</v>
      </c>
      <c r="L61" s="50">
        <f t="shared" si="19"/>
        <v>4276581860</v>
      </c>
      <c r="M61" s="50">
        <f t="shared" si="19"/>
        <v>4058656618</v>
      </c>
      <c r="N61" s="50">
        <f t="shared" si="19"/>
        <v>3913414613</v>
      </c>
      <c r="O61" s="184">
        <f>SUM(O54:O60)</f>
        <v>3913414613</v>
      </c>
      <c r="P61" s="50">
        <f t="shared" ref="P61:S61" si="20">SUM(P54:P60)</f>
        <v>3638078684</v>
      </c>
      <c r="Q61" s="50">
        <f t="shared" si="20"/>
        <v>4605274367</v>
      </c>
      <c r="R61" s="50">
        <f t="shared" si="20"/>
        <v>4510355750</v>
      </c>
      <c r="S61" s="193">
        <f t="shared" si="20"/>
        <v>4640396061</v>
      </c>
      <c r="T61" s="194">
        <f>SUM(T54:T60)</f>
        <v>4640396061</v>
      </c>
      <c r="U61" s="50">
        <f>SUM(U54:U60)</f>
        <v>4332118876</v>
      </c>
      <c r="V61" s="50">
        <f>SUM(V54:V60)</f>
        <v>4880337079</v>
      </c>
      <c r="W61" s="50">
        <f>SUM(W54:W60)</f>
        <v>4882889052</v>
      </c>
    </row>
    <row r="62" spans="2:23">
      <c r="F62" s="43"/>
      <c r="G62" s="43"/>
      <c r="H62" s="43"/>
      <c r="I62" s="43"/>
      <c r="J62" s="181"/>
      <c r="K62" s="43"/>
      <c r="L62" s="43"/>
      <c r="M62" s="43"/>
      <c r="N62" s="43"/>
      <c r="O62" s="181"/>
      <c r="P62" s="43"/>
      <c r="Q62" s="43"/>
      <c r="R62" s="43"/>
      <c r="S62" s="191"/>
      <c r="T62" s="192"/>
      <c r="U62" s="43"/>
      <c r="V62" s="43"/>
      <c r="W62" s="43"/>
    </row>
    <row r="63" spans="2:23">
      <c r="B63" s="10" t="s">
        <v>81</v>
      </c>
      <c r="F63" s="43"/>
      <c r="G63" s="43"/>
      <c r="H63" s="43"/>
      <c r="I63" s="43"/>
      <c r="J63" s="181"/>
      <c r="K63" s="43"/>
      <c r="L63" s="43"/>
      <c r="M63" s="43"/>
      <c r="N63" s="43"/>
      <c r="O63" s="181"/>
      <c r="P63" s="43"/>
      <c r="Q63" s="43"/>
      <c r="R63" s="43"/>
      <c r="S63" s="191"/>
      <c r="T63" s="192"/>
      <c r="U63" s="43"/>
      <c r="V63" s="43"/>
      <c r="W63" s="43"/>
    </row>
    <row r="64" spans="2:23">
      <c r="B64" s="4" t="s">
        <v>75</v>
      </c>
      <c r="E64" s="106" t="s">
        <v>286</v>
      </c>
      <c r="F64" s="43">
        <v>304313628</v>
      </c>
      <c r="G64" s="43">
        <v>225587092</v>
      </c>
      <c r="H64" s="43">
        <v>396857239</v>
      </c>
      <c r="I64" s="43">
        <v>296545652</v>
      </c>
      <c r="J64" s="181">
        <v>296545652</v>
      </c>
      <c r="K64" s="43">
        <v>315926485</v>
      </c>
      <c r="L64" s="43">
        <v>297644860</v>
      </c>
      <c r="M64" s="43">
        <v>269467732</v>
      </c>
      <c r="N64" s="43">
        <v>366438649</v>
      </c>
      <c r="O64" s="181">
        <v>366438649</v>
      </c>
      <c r="P64" s="43">
        <v>386628544</v>
      </c>
      <c r="Q64" s="43">
        <v>247097715</v>
      </c>
      <c r="R64" s="43">
        <v>875362376</v>
      </c>
      <c r="S64" s="191">
        <v>884140278</v>
      </c>
      <c r="T64" s="192">
        <v>884140278</v>
      </c>
      <c r="U64" s="43">
        <v>781829072</v>
      </c>
      <c r="V64" s="43">
        <v>920903520</v>
      </c>
      <c r="W64" s="43">
        <v>494648502</v>
      </c>
    </row>
    <row r="65" spans="2:23">
      <c r="B65" s="4" t="s">
        <v>76</v>
      </c>
      <c r="E65" s="106" t="s">
        <v>286</v>
      </c>
      <c r="F65" s="43">
        <v>54151468</v>
      </c>
      <c r="G65" s="43">
        <v>59584490</v>
      </c>
      <c r="H65" s="43">
        <v>102658906</v>
      </c>
      <c r="I65" s="43">
        <v>116508954</v>
      </c>
      <c r="J65" s="181">
        <v>116508954</v>
      </c>
      <c r="K65" s="43">
        <v>118601788</v>
      </c>
      <c r="L65" s="43">
        <v>119207308</v>
      </c>
      <c r="M65" s="43">
        <v>109633228</v>
      </c>
      <c r="N65" s="43">
        <v>94394277</v>
      </c>
      <c r="O65" s="181">
        <v>94394277</v>
      </c>
      <c r="P65" s="43">
        <v>82866604</v>
      </c>
      <c r="Q65" s="43">
        <v>78702631</v>
      </c>
      <c r="R65" s="43">
        <v>84693638</v>
      </c>
      <c r="S65" s="191">
        <v>78812199</v>
      </c>
      <c r="T65" s="192">
        <v>78812199</v>
      </c>
      <c r="U65" s="43">
        <v>80963393</v>
      </c>
      <c r="V65" s="43">
        <v>80387886</v>
      </c>
      <c r="W65" s="43">
        <v>96530424</v>
      </c>
    </row>
    <row r="66" spans="2:23">
      <c r="B66" s="4" t="s">
        <v>82</v>
      </c>
      <c r="E66" s="106" t="s">
        <v>286</v>
      </c>
      <c r="F66" s="43">
        <v>3415940</v>
      </c>
      <c r="G66" s="43">
        <v>3604804</v>
      </c>
      <c r="H66" s="43">
        <v>37358145</v>
      </c>
      <c r="I66" s="43">
        <v>4114767</v>
      </c>
      <c r="J66" s="181">
        <v>4114767</v>
      </c>
      <c r="K66" s="43">
        <v>5852863</v>
      </c>
      <c r="L66" s="43">
        <v>2716297</v>
      </c>
      <c r="M66" s="43">
        <v>5066839</v>
      </c>
      <c r="N66" s="43">
        <v>2301839</v>
      </c>
      <c r="O66" s="181">
        <v>2301839</v>
      </c>
      <c r="P66" s="43">
        <v>6000627</v>
      </c>
      <c r="Q66" s="43">
        <v>9730663</v>
      </c>
      <c r="R66" s="43">
        <v>13920081</v>
      </c>
      <c r="S66" s="191">
        <v>10081239</v>
      </c>
      <c r="T66" s="192">
        <v>10081239</v>
      </c>
      <c r="U66" s="43">
        <v>7363950</v>
      </c>
      <c r="V66" s="43">
        <v>14936357</v>
      </c>
      <c r="W66" s="43">
        <v>52089666</v>
      </c>
    </row>
    <row r="67" spans="2:23">
      <c r="B67" s="4" t="s">
        <v>83</v>
      </c>
      <c r="E67" s="106" t="s">
        <v>286</v>
      </c>
      <c r="F67" s="43">
        <v>245146004</v>
      </c>
      <c r="G67" s="43">
        <v>207377635</v>
      </c>
      <c r="H67" s="43">
        <v>242693162</v>
      </c>
      <c r="I67" s="43">
        <v>174016256</v>
      </c>
      <c r="J67" s="181">
        <v>174016256</v>
      </c>
      <c r="K67" s="43">
        <v>208111949</v>
      </c>
      <c r="L67" s="43">
        <v>176007888</v>
      </c>
      <c r="M67" s="43">
        <v>195749774</v>
      </c>
      <c r="N67" s="43">
        <v>260137009</v>
      </c>
      <c r="O67" s="181">
        <v>260137009</v>
      </c>
      <c r="P67" s="43">
        <v>211105150</v>
      </c>
      <c r="Q67" s="43">
        <v>192432763</v>
      </c>
      <c r="R67" s="43">
        <v>235545861</v>
      </c>
      <c r="S67" s="191">
        <v>513851048</v>
      </c>
      <c r="T67" s="192">
        <v>513851048</v>
      </c>
      <c r="U67" s="43">
        <v>310605936</v>
      </c>
      <c r="V67" s="43">
        <v>631041389</v>
      </c>
      <c r="W67" s="43">
        <v>635145233</v>
      </c>
    </row>
    <row r="68" spans="2:23">
      <c r="B68" s="4" t="s">
        <v>84</v>
      </c>
      <c r="E68" s="106" t="s">
        <v>286</v>
      </c>
      <c r="F68" s="43">
        <v>61511639</v>
      </c>
      <c r="G68" s="43">
        <v>57532938</v>
      </c>
      <c r="H68" s="43">
        <v>72920444</v>
      </c>
      <c r="I68" s="43">
        <v>40015053</v>
      </c>
      <c r="J68" s="181">
        <v>40015053</v>
      </c>
      <c r="K68" s="43">
        <v>33096842</v>
      </c>
      <c r="L68" s="43">
        <v>42368900</v>
      </c>
      <c r="M68" s="43">
        <v>39006144</v>
      </c>
      <c r="N68" s="43">
        <v>34014457</v>
      </c>
      <c r="O68" s="181">
        <v>34014457</v>
      </c>
      <c r="P68" s="43">
        <v>53564844</v>
      </c>
      <c r="Q68" s="43">
        <v>52909893</v>
      </c>
      <c r="R68" s="43">
        <v>66613021</v>
      </c>
      <c r="S68" s="191">
        <v>101198347</v>
      </c>
      <c r="T68" s="192">
        <v>101198347</v>
      </c>
      <c r="U68" s="43">
        <v>72899374</v>
      </c>
      <c r="V68" s="43">
        <v>105591723</v>
      </c>
      <c r="W68" s="43">
        <v>116861114</v>
      </c>
    </row>
    <row r="69" spans="2:23">
      <c r="B69" s="4" t="s">
        <v>85</v>
      </c>
      <c r="E69" s="106" t="s">
        <v>286</v>
      </c>
      <c r="F69" s="43">
        <v>768674</v>
      </c>
      <c r="G69" s="43">
        <v>770952</v>
      </c>
      <c r="H69" s="43">
        <v>755010</v>
      </c>
      <c r="I69" s="43">
        <v>1121173</v>
      </c>
      <c r="J69" s="181">
        <v>1121173</v>
      </c>
      <c r="K69" s="43">
        <v>1121173</v>
      </c>
      <c r="L69" s="43">
        <v>1211481</v>
      </c>
      <c r="M69" s="43">
        <v>1211481</v>
      </c>
      <c r="N69" s="43">
        <v>1211481</v>
      </c>
      <c r="O69" s="181">
        <v>1211481</v>
      </c>
      <c r="P69" s="43">
        <v>1321894</v>
      </c>
      <c r="Q69" s="43">
        <v>1321894</v>
      </c>
      <c r="R69" s="43">
        <v>4589090</v>
      </c>
      <c r="S69" s="191">
        <v>1170697</v>
      </c>
      <c r="T69" s="192">
        <v>1170697</v>
      </c>
      <c r="U69" s="43">
        <v>1486307</v>
      </c>
      <c r="V69" s="43">
        <v>2624991</v>
      </c>
      <c r="W69" s="43">
        <v>1643699</v>
      </c>
    </row>
    <row r="70" spans="2:23">
      <c r="B70" s="4" t="s">
        <v>272</v>
      </c>
      <c r="E70" s="106" t="s">
        <v>286</v>
      </c>
      <c r="F70" s="43">
        <v>781322</v>
      </c>
      <c r="G70" s="43">
        <v>586778</v>
      </c>
      <c r="H70" s="43">
        <v>300352</v>
      </c>
      <c r="I70" s="43">
        <v>0</v>
      </c>
      <c r="J70" s="181">
        <v>0</v>
      </c>
      <c r="K70" s="43">
        <v>74141</v>
      </c>
      <c r="L70" s="43">
        <v>14141</v>
      </c>
      <c r="M70" s="43">
        <v>0</v>
      </c>
      <c r="N70" s="43">
        <v>0</v>
      </c>
      <c r="O70" s="181">
        <v>0</v>
      </c>
      <c r="P70" s="43"/>
      <c r="Q70" s="43"/>
      <c r="R70" s="43"/>
      <c r="S70" s="191">
        <v>0</v>
      </c>
      <c r="T70" s="192">
        <v>0</v>
      </c>
      <c r="U70" s="43"/>
      <c r="V70" s="43">
        <v>0</v>
      </c>
      <c r="W70" s="43">
        <v>0</v>
      </c>
    </row>
    <row r="71" spans="2:23">
      <c r="B71" s="4" t="s">
        <v>79</v>
      </c>
      <c r="E71" s="106" t="s">
        <v>286</v>
      </c>
      <c r="F71" s="43">
        <v>0</v>
      </c>
      <c r="G71" s="43">
        <v>0</v>
      </c>
      <c r="H71" s="43">
        <v>0</v>
      </c>
      <c r="I71" s="43">
        <v>174880</v>
      </c>
      <c r="J71" s="181">
        <v>174880</v>
      </c>
      <c r="K71" s="43">
        <v>0</v>
      </c>
      <c r="L71" s="43"/>
      <c r="M71" s="43">
        <v>167730000</v>
      </c>
      <c r="N71" s="43">
        <v>249967500</v>
      </c>
      <c r="O71" s="181">
        <v>249967500</v>
      </c>
      <c r="P71" s="43">
        <v>313730000</v>
      </c>
      <c r="Q71" s="43">
        <v>322270000</v>
      </c>
      <c r="R71" s="43">
        <v>341190000</v>
      </c>
      <c r="S71" s="191">
        <v>332330000</v>
      </c>
      <c r="T71" s="192">
        <v>332330000</v>
      </c>
      <c r="U71" s="43">
        <v>318310000</v>
      </c>
      <c r="V71" s="43">
        <v>341080000</v>
      </c>
      <c r="W71" s="43">
        <v>363070000</v>
      </c>
    </row>
    <row r="72" spans="2:23">
      <c r="B72" s="4" t="s">
        <v>86</v>
      </c>
      <c r="E72" s="106" t="s">
        <v>286</v>
      </c>
      <c r="F72" s="43">
        <v>137574404</v>
      </c>
      <c r="G72" s="43">
        <v>154313404</v>
      </c>
      <c r="H72" s="43">
        <v>151640727</v>
      </c>
      <c r="I72" s="43">
        <v>144413935</v>
      </c>
      <c r="J72" s="181">
        <v>144413935</v>
      </c>
      <c r="K72" s="43">
        <v>112289972</v>
      </c>
      <c r="L72" s="43">
        <v>109551714</v>
      </c>
      <c r="M72" s="43">
        <v>125653083</v>
      </c>
      <c r="N72" s="43">
        <v>119042249</v>
      </c>
      <c r="O72" s="181">
        <v>119042249</v>
      </c>
      <c r="P72" s="43">
        <v>131037812</v>
      </c>
      <c r="Q72" s="43">
        <v>171724203</v>
      </c>
      <c r="R72" s="43">
        <v>123219807</v>
      </c>
      <c r="S72" s="191">
        <v>202444812</v>
      </c>
      <c r="T72" s="192">
        <v>202444812</v>
      </c>
      <c r="U72" s="43">
        <v>146347204</v>
      </c>
      <c r="V72" s="43">
        <v>174285919</v>
      </c>
      <c r="W72" s="43">
        <v>166683523</v>
      </c>
    </row>
    <row r="73" spans="2:23">
      <c r="B73" s="29"/>
      <c r="C73" s="29"/>
      <c r="D73" s="29"/>
      <c r="E73" s="226" t="s">
        <v>286</v>
      </c>
      <c r="F73" s="50">
        <f t="shared" ref="F73:I73" si="21">SUM(F64:F72)</f>
        <v>807663079</v>
      </c>
      <c r="G73" s="50">
        <f t="shared" si="21"/>
        <v>709358093</v>
      </c>
      <c r="H73" s="50">
        <f t="shared" si="21"/>
        <v>1005183985</v>
      </c>
      <c r="I73" s="50">
        <f t="shared" si="21"/>
        <v>776910670</v>
      </c>
      <c r="J73" s="184">
        <f>SUM(J64:J72)</f>
        <v>776910670</v>
      </c>
      <c r="K73" s="50">
        <f t="shared" ref="K73:N73" si="22">SUM(K64:K72)</f>
        <v>795075213</v>
      </c>
      <c r="L73" s="50">
        <f t="shared" si="22"/>
        <v>748722589</v>
      </c>
      <c r="M73" s="50">
        <f t="shared" si="22"/>
        <v>913518281</v>
      </c>
      <c r="N73" s="50">
        <f t="shared" si="22"/>
        <v>1127507461</v>
      </c>
      <c r="O73" s="184">
        <f>SUM(O64:O72)</f>
        <v>1127507461</v>
      </c>
      <c r="P73" s="50">
        <f t="shared" ref="P73:S73" si="23">SUM(P64:P72)</f>
        <v>1186255475</v>
      </c>
      <c r="Q73" s="50">
        <f t="shared" si="23"/>
        <v>1076189762</v>
      </c>
      <c r="R73" s="50">
        <f t="shared" si="23"/>
        <v>1745133874</v>
      </c>
      <c r="S73" s="193">
        <f t="shared" si="23"/>
        <v>2124028620</v>
      </c>
      <c r="T73" s="194">
        <f>SUM(T64:T72)</f>
        <v>2124028620</v>
      </c>
      <c r="U73" s="50">
        <f>SUM(U64:U72)</f>
        <v>1719805236</v>
      </c>
      <c r="V73" s="50">
        <f>SUM(V64:V72)</f>
        <v>2270851785</v>
      </c>
      <c r="W73" s="50">
        <f>SUM(W64:W72)</f>
        <v>1926672161</v>
      </c>
    </row>
    <row r="74" spans="2:23">
      <c r="F74" s="43"/>
      <c r="G74" s="43"/>
      <c r="H74" s="43"/>
      <c r="I74" s="43"/>
      <c r="J74" s="181"/>
      <c r="K74" s="43"/>
      <c r="L74" s="43"/>
      <c r="M74" s="43"/>
      <c r="N74" s="43"/>
      <c r="O74" s="181"/>
      <c r="P74" s="43"/>
      <c r="Q74" s="43"/>
      <c r="R74" s="43"/>
      <c r="S74" s="191"/>
      <c r="T74" s="192"/>
      <c r="U74" s="43"/>
      <c r="V74" s="43"/>
      <c r="W74" s="43"/>
    </row>
    <row r="75" spans="2:23">
      <c r="B75" s="4" t="s">
        <v>87</v>
      </c>
      <c r="E75" s="106" t="s">
        <v>286</v>
      </c>
      <c r="F75" s="43">
        <v>11594753</v>
      </c>
      <c r="G75" s="43">
        <v>498954492</v>
      </c>
      <c r="H75" s="43">
        <v>728850222</v>
      </c>
      <c r="I75" s="43">
        <v>512223823</v>
      </c>
      <c r="J75" s="181">
        <v>512223823</v>
      </c>
      <c r="K75" s="43">
        <v>566224147</v>
      </c>
      <c r="L75" s="43">
        <v>554751676</v>
      </c>
      <c r="M75" s="43">
        <v>583833648</v>
      </c>
      <c r="N75" s="43">
        <v>563884281</v>
      </c>
      <c r="O75" s="181">
        <v>563884281</v>
      </c>
      <c r="P75" s="43">
        <v>549368323</v>
      </c>
      <c r="Q75" s="43">
        <v>524473738</v>
      </c>
      <c r="R75" s="43">
        <v>565979028</v>
      </c>
      <c r="S75" s="191">
        <v>1928662</v>
      </c>
      <c r="T75" s="192">
        <v>1928662</v>
      </c>
      <c r="U75" s="43">
        <v>542093277</v>
      </c>
      <c r="V75" s="43">
        <v>1632311</v>
      </c>
      <c r="W75" s="43">
        <v>45670256</v>
      </c>
    </row>
    <row r="76" spans="2:23">
      <c r="B76" s="31" t="s">
        <v>88</v>
      </c>
      <c r="C76" s="29"/>
      <c r="D76" s="29"/>
      <c r="E76" s="226" t="s">
        <v>286</v>
      </c>
      <c r="F76" s="50">
        <f t="shared" ref="F76:I76" si="24">SUM(F61,F73,F75)</f>
        <v>4140774284</v>
      </c>
      <c r="G76" s="50">
        <f t="shared" si="24"/>
        <v>4140788219</v>
      </c>
      <c r="H76" s="50">
        <f t="shared" si="24"/>
        <v>5774174370</v>
      </c>
      <c r="I76" s="50">
        <f t="shared" si="24"/>
        <v>4619479861</v>
      </c>
      <c r="J76" s="184">
        <f>SUM(J61,J73,J75)</f>
        <v>4619479861</v>
      </c>
      <c r="K76" s="50">
        <f t="shared" ref="K76:N76" si="25">SUM(K61,K73,K75)</f>
        <v>4687942173</v>
      </c>
      <c r="L76" s="50">
        <f t="shared" si="25"/>
        <v>5580056125</v>
      </c>
      <c r="M76" s="50">
        <f t="shared" si="25"/>
        <v>5556008547</v>
      </c>
      <c r="N76" s="50">
        <f t="shared" si="25"/>
        <v>5604806355</v>
      </c>
      <c r="O76" s="184">
        <f>SUM(O61,O73,O75)</f>
        <v>5604806355</v>
      </c>
      <c r="P76" s="50">
        <f t="shared" ref="P76:S76" si="26">SUM(P61,P73,P75)</f>
        <v>5373702482</v>
      </c>
      <c r="Q76" s="50">
        <f t="shared" si="26"/>
        <v>6205937867</v>
      </c>
      <c r="R76" s="50">
        <f t="shared" si="26"/>
        <v>6821468652</v>
      </c>
      <c r="S76" s="193">
        <f t="shared" si="26"/>
        <v>6766353343</v>
      </c>
      <c r="T76" s="194">
        <f>SUM(T61,T73,T75)</f>
        <v>6766353343</v>
      </c>
      <c r="U76" s="50">
        <f>SUM(U61,U73,U75)</f>
        <v>6594017389</v>
      </c>
      <c r="V76" s="50">
        <f>SUM(V61,V73,V75)</f>
        <v>7152821175</v>
      </c>
      <c r="W76" s="50">
        <f>SUM(W61,W73,W75)</f>
        <v>6855231469</v>
      </c>
    </row>
    <row r="77" spans="2:23">
      <c r="B77" s="31" t="s">
        <v>89</v>
      </c>
      <c r="C77" s="29"/>
      <c r="D77" s="29"/>
      <c r="E77" s="226" t="s">
        <v>286</v>
      </c>
      <c r="F77" s="50">
        <f t="shared" ref="F77:I77" si="27">SUM(F51,F76)</f>
        <v>8579827935</v>
      </c>
      <c r="G77" s="50">
        <f t="shared" si="27"/>
        <v>8748097361</v>
      </c>
      <c r="H77" s="50">
        <f t="shared" si="27"/>
        <v>11122820243</v>
      </c>
      <c r="I77" s="50">
        <f t="shared" si="27"/>
        <v>10709657658</v>
      </c>
      <c r="J77" s="184">
        <f>SUM(J51,J76)</f>
        <v>10709657658</v>
      </c>
      <c r="K77" s="50">
        <f t="shared" ref="K77:N77" si="28">SUM(K51,K76)</f>
        <v>10845121188</v>
      </c>
      <c r="L77" s="50">
        <f t="shared" si="28"/>
        <v>11742326268</v>
      </c>
      <c r="M77" s="50">
        <f t="shared" si="28"/>
        <v>11737571712</v>
      </c>
      <c r="N77" s="50">
        <f t="shared" si="28"/>
        <v>11883077270</v>
      </c>
      <c r="O77" s="184">
        <f>SUM(O51,O76)</f>
        <v>11883077270</v>
      </c>
      <c r="P77" s="50">
        <f t="shared" ref="P77:R77" si="29">SUM(P51,P76)</f>
        <v>11622116669</v>
      </c>
      <c r="Q77" s="50">
        <f t="shared" si="29"/>
        <v>12590653600</v>
      </c>
      <c r="R77" s="50">
        <f t="shared" si="29"/>
        <v>13492041516</v>
      </c>
      <c r="S77" s="193">
        <f>SUM(S51,S76)</f>
        <v>13549958201</v>
      </c>
      <c r="T77" s="194">
        <f>SUM(T51,T76)</f>
        <v>13549958201</v>
      </c>
      <c r="U77" s="50">
        <f>SUM(U51,U76)</f>
        <v>12688112464</v>
      </c>
      <c r="V77" s="50">
        <f>SUM(V51,V76)</f>
        <v>13599704341</v>
      </c>
      <c r="W77" s="50">
        <f>SUM(W51,W76)</f>
        <v>13793534265</v>
      </c>
    </row>
    <row r="78" spans="2:23">
      <c r="J78" s="176"/>
      <c r="K78" s="33"/>
      <c r="L78" s="33"/>
      <c r="M78" s="33"/>
      <c r="N78" s="33"/>
      <c r="O78" s="176"/>
      <c r="P78" s="33"/>
      <c r="Q78" s="33"/>
      <c r="R78" s="33"/>
      <c r="S78" s="33"/>
      <c r="T78" s="176"/>
    </row>
  </sheetData>
  <pageMargins left="0.25" right="0.25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showGridLines="0" zoomScale="80" zoomScaleNormal="80" workbookViewId="0">
      <selection activeCell="W38" sqref="W38"/>
    </sheetView>
  </sheetViews>
  <sheetFormatPr defaultColWidth="8.85546875" defaultRowHeight="12.75" outlineLevelCol="1"/>
  <cols>
    <col min="1" max="1" width="3" style="4" customWidth="1"/>
    <col min="2" max="2" width="3.85546875" style="23" customWidth="1"/>
    <col min="3" max="3" width="47.28515625" style="4" customWidth="1"/>
    <col min="4" max="4" width="39.140625" style="4" customWidth="1"/>
    <col min="5" max="5" width="10.28515625" style="17" customWidth="1"/>
    <col min="6" max="8" width="13.7109375" style="4" hidden="1" customWidth="1" outlineLevel="1"/>
    <col min="9" max="9" width="12.85546875" style="4" hidden="1" customWidth="1" outlineLevel="1"/>
    <col min="10" max="10" width="15.28515625" style="10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10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10" bestFit="1" customWidth="1" collapsed="1"/>
    <col min="21" max="21" width="13.85546875" style="4" bestFit="1" customWidth="1"/>
    <col min="22" max="22" width="15.28515625" style="4" bestFit="1" customWidth="1"/>
    <col min="23" max="23" width="15.5703125" style="4" bestFit="1" customWidth="1"/>
    <col min="24" max="16384" width="8.85546875" style="4"/>
  </cols>
  <sheetData>
    <row r="1" spans="1:23">
      <c r="A1" s="81"/>
      <c r="B1" s="15"/>
      <c r="C1" s="16"/>
      <c r="D1" s="16"/>
      <c r="E1" s="16"/>
      <c r="F1" s="102" t="s">
        <v>255</v>
      </c>
      <c r="G1" s="102" t="s">
        <v>256</v>
      </c>
      <c r="H1" s="102" t="s">
        <v>257</v>
      </c>
      <c r="I1" s="102" t="s">
        <v>258</v>
      </c>
      <c r="J1" s="103">
        <v>2015</v>
      </c>
      <c r="K1" s="102" t="s">
        <v>259</v>
      </c>
      <c r="L1" s="102" t="s">
        <v>260</v>
      </c>
      <c r="M1" s="102" t="s">
        <v>261</v>
      </c>
      <c r="N1" s="102" t="s">
        <v>262</v>
      </c>
      <c r="O1" s="103">
        <v>2016</v>
      </c>
      <c r="P1" s="102" t="s">
        <v>263</v>
      </c>
      <c r="Q1" s="102" t="s">
        <v>264</v>
      </c>
      <c r="R1" s="102" t="s">
        <v>265</v>
      </c>
      <c r="S1" s="102" t="s">
        <v>266</v>
      </c>
      <c r="T1" s="103">
        <v>2017</v>
      </c>
      <c r="U1" s="102" t="s">
        <v>267</v>
      </c>
      <c r="V1" s="102" t="s">
        <v>306</v>
      </c>
      <c r="W1" s="102" t="s">
        <v>308</v>
      </c>
    </row>
    <row r="2" spans="1:23">
      <c r="B2" s="4" t="s">
        <v>39</v>
      </c>
      <c r="E2" s="106" t="s">
        <v>310</v>
      </c>
      <c r="F2" s="100">
        <v>53.93634920634922</v>
      </c>
      <c r="G2" s="100">
        <v>61.875</v>
      </c>
      <c r="H2" s="100">
        <v>50.434999999999995</v>
      </c>
      <c r="I2" s="100">
        <v>43.764296875000021</v>
      </c>
      <c r="J2" s="122">
        <v>52.37003937007875</v>
      </c>
      <c r="K2" s="100">
        <v>33.939193548387088</v>
      </c>
      <c r="L2" s="100">
        <v>45.5886507936508</v>
      </c>
      <c r="M2" s="100">
        <v>45.858923076923098</v>
      </c>
      <c r="N2" s="100">
        <v>49.326984126984122</v>
      </c>
      <c r="O2" s="122">
        <v>43.734169960474318</v>
      </c>
      <c r="P2" s="100">
        <v>53.692187500000017</v>
      </c>
      <c r="Q2" s="100">
        <v>49.641393442622963</v>
      </c>
      <c r="R2" s="100">
        <v>52.077187499999994</v>
      </c>
      <c r="S2" s="100">
        <v>61.256825396825377</v>
      </c>
      <c r="T2" s="122">
        <v>54.192638888888901</v>
      </c>
      <c r="U2" s="100">
        <v>66.819841269841262</v>
      </c>
      <c r="V2" s="100">
        <v>74.393306451612901</v>
      </c>
      <c r="W2" s="100">
        <v>75.162343750000005</v>
      </c>
    </row>
    <row r="3" spans="1:23">
      <c r="B3" s="17" t="s">
        <v>312</v>
      </c>
      <c r="C3" s="17"/>
      <c r="D3" s="17"/>
      <c r="E3" s="106" t="s">
        <v>311</v>
      </c>
      <c r="F3" s="100">
        <v>184.57788888888882</v>
      </c>
      <c r="G3" s="100">
        <v>185.86153846153843</v>
      </c>
      <c r="H3" s="100">
        <v>216.91630434782604</v>
      </c>
      <c r="I3" s="100">
        <v>300.43565217391313</v>
      </c>
      <c r="J3" s="122">
        <v>222.25147945205487</v>
      </c>
      <c r="K3" s="100">
        <v>355.11813186813185</v>
      </c>
      <c r="L3" s="100">
        <v>335.57999999999993</v>
      </c>
      <c r="M3" s="100">
        <v>341.33826086956515</v>
      </c>
      <c r="N3" s="100">
        <v>335.07271739130442</v>
      </c>
      <c r="O3" s="122">
        <v>341.75775956284201</v>
      </c>
      <c r="P3" s="100">
        <v>322.5292222222223</v>
      </c>
      <c r="Q3" s="100">
        <v>315.00670329670334</v>
      </c>
      <c r="R3" s="100">
        <v>332.17956521739148</v>
      </c>
      <c r="S3" s="100">
        <v>334.4015217391306</v>
      </c>
      <c r="T3" s="122">
        <v>326.07863013698676</v>
      </c>
      <c r="U3" s="100">
        <v>323.30644444444448</v>
      </c>
      <c r="V3" s="100">
        <v>329.62934065934064</v>
      </c>
      <c r="W3" s="100">
        <v>355.89945652173907</v>
      </c>
    </row>
    <row r="4" spans="1:23">
      <c r="B4" s="18" t="s">
        <v>313</v>
      </c>
      <c r="C4" s="19"/>
      <c r="D4" s="19"/>
      <c r="E4" s="116" t="s">
        <v>311</v>
      </c>
      <c r="F4" s="101">
        <v>185.65</v>
      </c>
      <c r="G4" s="101">
        <v>186.2</v>
      </c>
      <c r="H4" s="101">
        <v>270.39999999999998</v>
      </c>
      <c r="I4" s="101">
        <v>339.47</v>
      </c>
      <c r="J4" s="123">
        <v>339.47</v>
      </c>
      <c r="K4" s="101">
        <v>343.06</v>
      </c>
      <c r="L4" s="101">
        <v>338.87</v>
      </c>
      <c r="M4" s="101">
        <v>334.93</v>
      </c>
      <c r="N4" s="101">
        <v>333.29</v>
      </c>
      <c r="O4" s="123">
        <v>333.29</v>
      </c>
      <c r="P4" s="101">
        <v>314.79000000000002</v>
      </c>
      <c r="Q4" s="101">
        <v>321.45999999999998</v>
      </c>
      <c r="R4" s="101">
        <v>341.19</v>
      </c>
      <c r="S4" s="101">
        <v>332.33</v>
      </c>
      <c r="T4" s="123">
        <v>332.33</v>
      </c>
      <c r="U4" s="101">
        <v>318.31</v>
      </c>
      <c r="V4" s="101">
        <v>341.08</v>
      </c>
      <c r="W4" s="101">
        <v>363.07</v>
      </c>
    </row>
    <row r="7" spans="1:23" ht="18.75">
      <c r="B7" s="22" t="s">
        <v>9</v>
      </c>
    </row>
    <row r="9" spans="1:23">
      <c r="B9" s="23" t="s">
        <v>90</v>
      </c>
      <c r="I9" s="36"/>
      <c r="N9" s="36"/>
      <c r="S9" s="36"/>
      <c r="U9" s="36"/>
      <c r="V9" s="36"/>
    </row>
    <row r="10" spans="1:23">
      <c r="B10" s="25"/>
      <c r="C10" s="16"/>
      <c r="D10" s="16"/>
      <c r="E10" s="16"/>
      <c r="F10" s="102" t="s">
        <v>255</v>
      </c>
      <c r="G10" s="102" t="s">
        <v>256</v>
      </c>
      <c r="H10" s="102" t="s">
        <v>257</v>
      </c>
      <c r="I10" s="102" t="s">
        <v>258</v>
      </c>
      <c r="J10" s="103">
        <v>2015</v>
      </c>
      <c r="K10" s="102" t="s">
        <v>259</v>
      </c>
      <c r="L10" s="102" t="s">
        <v>260</v>
      </c>
      <c r="M10" s="102" t="s">
        <v>261</v>
      </c>
      <c r="N10" s="102" t="s">
        <v>262</v>
      </c>
      <c r="O10" s="103">
        <v>2016</v>
      </c>
      <c r="P10" s="102" t="s">
        <v>263</v>
      </c>
      <c r="Q10" s="102" t="s">
        <v>264</v>
      </c>
      <c r="R10" s="102" t="s">
        <v>265</v>
      </c>
      <c r="S10" s="102" t="s">
        <v>266</v>
      </c>
      <c r="T10" s="103">
        <v>2017</v>
      </c>
      <c r="U10" s="102" t="s">
        <v>267</v>
      </c>
      <c r="V10" s="102" t="s">
        <v>306</v>
      </c>
      <c r="W10" s="102" t="s">
        <v>308</v>
      </c>
    </row>
    <row r="11" spans="1:23" s="28" customFormat="1">
      <c r="A11" s="4"/>
      <c r="B11" s="23" t="s">
        <v>91</v>
      </c>
      <c r="C11" s="4"/>
      <c r="D11" s="4"/>
      <c r="E11" s="4" t="s">
        <v>286</v>
      </c>
      <c r="F11" s="37">
        <v>227817279</v>
      </c>
      <c r="G11" s="37">
        <v>288088605</v>
      </c>
      <c r="H11" s="37">
        <v>286140137</v>
      </c>
      <c r="I11" s="37"/>
      <c r="J11" s="183">
        <v>1093805922</v>
      </c>
      <c r="K11" s="37">
        <v>264646042</v>
      </c>
      <c r="L11" s="37">
        <v>430464744</v>
      </c>
      <c r="M11" s="37">
        <v>475948151</v>
      </c>
      <c r="N11" s="37"/>
      <c r="O11" s="178">
        <v>1857435356</v>
      </c>
      <c r="P11" s="38">
        <v>591899889</v>
      </c>
      <c r="Q11" s="198">
        <v>1006649474</v>
      </c>
      <c r="R11" s="38">
        <v>571716621</v>
      </c>
      <c r="S11" s="38"/>
      <c r="T11" s="178">
        <v>2458835090</v>
      </c>
      <c r="U11" s="38">
        <v>783699724</v>
      </c>
      <c r="V11" s="38">
        <v>1891909135</v>
      </c>
      <c r="W11" s="38">
        <v>1860262849</v>
      </c>
    </row>
    <row r="12" spans="1:23" s="28" customFormat="1">
      <c r="A12" s="4"/>
      <c r="B12" s="23" t="s">
        <v>92</v>
      </c>
      <c r="C12" s="4"/>
      <c r="D12" s="4"/>
      <c r="E12" s="4" t="s">
        <v>286</v>
      </c>
      <c r="F12" s="37">
        <v>-257325255</v>
      </c>
      <c r="G12" s="37">
        <v>-256455532</v>
      </c>
      <c r="H12" s="37">
        <v>-260018312</v>
      </c>
      <c r="I12" s="37"/>
      <c r="J12" s="183">
        <v>-1090380226</v>
      </c>
      <c r="K12" s="37">
        <v>-300990124</v>
      </c>
      <c r="L12" s="37">
        <v>-331049243</v>
      </c>
      <c r="M12" s="37">
        <v>-390880744</v>
      </c>
      <c r="N12" s="37"/>
      <c r="O12" s="179">
        <v>-1561746019</v>
      </c>
      <c r="P12" s="39">
        <v>-509959100</v>
      </c>
      <c r="Q12" s="199">
        <v>-746883372</v>
      </c>
      <c r="R12" s="39">
        <v>-633416134</v>
      </c>
      <c r="S12" s="39"/>
      <c r="T12" s="179">
        <v>-2379902871</v>
      </c>
      <c r="U12" s="39">
        <v>-796554354</v>
      </c>
      <c r="V12" s="39">
        <v>-1488119894</v>
      </c>
      <c r="W12" s="39">
        <v>-1363059466</v>
      </c>
    </row>
    <row r="13" spans="1:23" s="28" customFormat="1">
      <c r="A13" s="4"/>
      <c r="B13" s="40" t="s">
        <v>93</v>
      </c>
      <c r="C13" s="30"/>
      <c r="D13" s="30"/>
      <c r="E13" s="30" t="s">
        <v>286</v>
      </c>
      <c r="F13" s="41">
        <f t="shared" ref="F13:I13" si="0">SUM(F11:F12)</f>
        <v>-29507976</v>
      </c>
      <c r="G13" s="41">
        <f t="shared" ref="G13" si="1">SUM(G11:G12)</f>
        <v>31633073</v>
      </c>
      <c r="H13" s="41">
        <f t="shared" si="0"/>
        <v>26121825</v>
      </c>
      <c r="I13" s="41">
        <f t="shared" si="0"/>
        <v>0</v>
      </c>
      <c r="J13" s="180">
        <f t="shared" ref="J13:U13" si="2">SUM(J11:J12)</f>
        <v>3425696</v>
      </c>
      <c r="K13" s="41">
        <f t="shared" si="2"/>
        <v>-36344082</v>
      </c>
      <c r="L13" s="41">
        <f t="shared" si="2"/>
        <v>99415501</v>
      </c>
      <c r="M13" s="41">
        <f t="shared" si="2"/>
        <v>85067407</v>
      </c>
      <c r="N13" s="41">
        <f t="shared" si="2"/>
        <v>0</v>
      </c>
      <c r="O13" s="180">
        <f t="shared" si="2"/>
        <v>295689337</v>
      </c>
      <c r="P13" s="41">
        <f>SUM(P11:P12)</f>
        <v>81940789</v>
      </c>
      <c r="Q13" s="196">
        <f t="shared" si="2"/>
        <v>259766102</v>
      </c>
      <c r="R13" s="41">
        <f t="shared" si="2"/>
        <v>-61699513</v>
      </c>
      <c r="S13" s="41">
        <f t="shared" si="2"/>
        <v>0</v>
      </c>
      <c r="T13" s="180">
        <f t="shared" si="2"/>
        <v>78932219</v>
      </c>
      <c r="U13" s="41">
        <f t="shared" si="2"/>
        <v>-12854630</v>
      </c>
      <c r="V13" s="41">
        <f t="shared" ref="V13:W13" si="3">SUM(V11:V12)</f>
        <v>403789241</v>
      </c>
      <c r="W13" s="41">
        <f t="shared" si="3"/>
        <v>497203383</v>
      </c>
    </row>
    <row r="14" spans="1:23" s="28" customFormat="1">
      <c r="A14" s="4"/>
      <c r="B14" s="42"/>
      <c r="C14" s="17"/>
      <c r="D14" s="17"/>
      <c r="E14" s="17"/>
      <c r="F14" s="43"/>
      <c r="G14" s="43"/>
      <c r="H14" s="43"/>
      <c r="I14" s="43"/>
      <c r="J14" s="181"/>
      <c r="K14" s="43"/>
      <c r="L14" s="43"/>
      <c r="M14" s="43"/>
      <c r="N14" s="43"/>
      <c r="O14" s="181"/>
      <c r="P14" s="43"/>
      <c r="Q14" s="191"/>
      <c r="R14" s="43"/>
      <c r="S14" s="43"/>
      <c r="T14" s="181"/>
      <c r="U14" s="43"/>
      <c r="V14" s="43"/>
      <c r="W14" s="43"/>
    </row>
    <row r="15" spans="1:23" s="44" customFormat="1">
      <c r="A15" s="17"/>
      <c r="B15" s="20" t="s">
        <v>94</v>
      </c>
      <c r="C15" s="17"/>
      <c r="D15" s="17"/>
      <c r="E15" s="17" t="s">
        <v>286</v>
      </c>
      <c r="F15" s="43">
        <v>-34049791</v>
      </c>
      <c r="G15" s="43">
        <v>-30859848</v>
      </c>
      <c r="H15" s="43">
        <v>-40978554</v>
      </c>
      <c r="I15" s="43"/>
      <c r="J15" s="181">
        <v>-211223843</v>
      </c>
      <c r="K15" s="43">
        <v>-27471397</v>
      </c>
      <c r="L15" s="43">
        <v>-37800479</v>
      </c>
      <c r="M15" s="43">
        <v>-11091053</v>
      </c>
      <c r="N15" s="43"/>
      <c r="O15" s="178">
        <v>-117675164</v>
      </c>
      <c r="P15" s="38">
        <v>-22904337</v>
      </c>
      <c r="Q15" s="198">
        <v>-21598902</v>
      </c>
      <c r="R15" s="38">
        <v>-31148142</v>
      </c>
      <c r="S15" s="38"/>
      <c r="T15" s="178">
        <v>-152011319</v>
      </c>
      <c r="U15" s="38">
        <v>-32002103</v>
      </c>
      <c r="V15" s="38">
        <v>-65133403</v>
      </c>
      <c r="W15" s="38">
        <v>-67583391</v>
      </c>
    </row>
    <row r="16" spans="1:23" s="28" customFormat="1">
      <c r="A16" s="4"/>
      <c r="B16" s="23" t="s">
        <v>95</v>
      </c>
      <c r="C16" s="4"/>
      <c r="D16" s="4"/>
      <c r="E16" s="4" t="s">
        <v>286</v>
      </c>
      <c r="F16" s="37">
        <v>-55251852</v>
      </c>
      <c r="G16" s="37">
        <v>-37952373</v>
      </c>
      <c r="H16" s="37">
        <v>-39547705</v>
      </c>
      <c r="I16" s="37"/>
      <c r="J16" s="183">
        <v>-195320579</v>
      </c>
      <c r="K16" s="37">
        <v>-47219831</v>
      </c>
      <c r="L16" s="37">
        <v>-47624321</v>
      </c>
      <c r="M16" s="37">
        <v>-51119523</v>
      </c>
      <c r="N16" s="37"/>
      <c r="O16" s="178">
        <v>-198473083</v>
      </c>
      <c r="P16" s="38">
        <v>-67333646</v>
      </c>
      <c r="Q16" s="198">
        <v>-83716048</v>
      </c>
      <c r="R16" s="38">
        <v>-68649606</v>
      </c>
      <c r="S16" s="38"/>
      <c r="T16" s="178">
        <v>-288527270</v>
      </c>
      <c r="U16" s="38">
        <v>-80195308</v>
      </c>
      <c r="V16" s="38">
        <v>-155841708</v>
      </c>
      <c r="W16" s="38">
        <v>-177757310</v>
      </c>
    </row>
    <row r="17" spans="1:23" s="28" customFormat="1">
      <c r="A17" s="4"/>
      <c r="B17" s="23" t="s">
        <v>96</v>
      </c>
      <c r="C17" s="4"/>
      <c r="D17" s="4"/>
      <c r="E17" s="4" t="s">
        <v>286</v>
      </c>
      <c r="F17" s="37">
        <v>-237682</v>
      </c>
      <c r="G17" s="37">
        <v>-128048</v>
      </c>
      <c r="H17" s="37">
        <v>-53022</v>
      </c>
      <c r="I17" s="37"/>
      <c r="J17" s="183">
        <v>-67125848</v>
      </c>
      <c r="K17" s="37">
        <v>-1371665</v>
      </c>
      <c r="L17" s="37">
        <v>-540488</v>
      </c>
      <c r="M17" s="37">
        <v>-4275227</v>
      </c>
      <c r="N17" s="37"/>
      <c r="O17" s="178">
        <v>-3282679</v>
      </c>
      <c r="P17" s="38">
        <v>-141767</v>
      </c>
      <c r="Q17" s="198">
        <v>-2829810</v>
      </c>
      <c r="R17" s="38">
        <v>-1891581</v>
      </c>
      <c r="S17" s="38"/>
      <c r="T17" s="178">
        <v>-25641552</v>
      </c>
      <c r="U17" s="38">
        <v>-387732</v>
      </c>
      <c r="V17" s="38">
        <v>-39312851</v>
      </c>
      <c r="W17" s="38">
        <v>-1860305</v>
      </c>
    </row>
    <row r="18" spans="1:23" s="28" customFormat="1">
      <c r="A18" s="4"/>
      <c r="B18" s="23" t="s">
        <v>97</v>
      </c>
      <c r="C18" s="4"/>
      <c r="D18" s="4"/>
      <c r="E18" s="4" t="s">
        <v>286</v>
      </c>
      <c r="F18" s="37">
        <v>0</v>
      </c>
      <c r="G18" s="37">
        <v>0</v>
      </c>
      <c r="H18" s="37">
        <v>0</v>
      </c>
      <c r="I18" s="37"/>
      <c r="J18" s="183">
        <v>-11922192</v>
      </c>
      <c r="K18" s="37">
        <v>0</v>
      </c>
      <c r="L18" s="37">
        <v>0</v>
      </c>
      <c r="M18" s="37">
        <v>0</v>
      </c>
      <c r="N18" s="37"/>
      <c r="O18" s="178">
        <v>0</v>
      </c>
      <c r="P18" s="38">
        <v>0</v>
      </c>
      <c r="Q18" s="198">
        <v>0</v>
      </c>
      <c r="R18" s="38">
        <v>0</v>
      </c>
      <c r="S18" s="38"/>
      <c r="T18" s="178">
        <v>0</v>
      </c>
      <c r="U18" s="38">
        <v>0</v>
      </c>
      <c r="V18" s="38">
        <v>0</v>
      </c>
      <c r="W18" s="38">
        <v>0</v>
      </c>
    </row>
    <row r="19" spans="1:23" s="28" customFormat="1">
      <c r="A19" s="4"/>
      <c r="B19" s="23" t="s">
        <v>98</v>
      </c>
      <c r="C19" s="4"/>
      <c r="D19" s="4"/>
      <c r="E19" s="4" t="s">
        <v>286</v>
      </c>
      <c r="F19" s="37">
        <v>-308682</v>
      </c>
      <c r="G19" s="37">
        <v>-2411376</v>
      </c>
      <c r="H19" s="37">
        <v>-1047706</v>
      </c>
      <c r="I19" s="37"/>
      <c r="J19" s="183">
        <v>-3580092</v>
      </c>
      <c r="K19" s="37">
        <v>-399587</v>
      </c>
      <c r="L19" s="37">
        <v>-4966686</v>
      </c>
      <c r="M19" s="37">
        <v>38963</v>
      </c>
      <c r="N19" s="37"/>
      <c r="O19" s="178">
        <v>-5620831</v>
      </c>
      <c r="P19" s="38">
        <v>-343485</v>
      </c>
      <c r="Q19" s="198">
        <v>-677037</v>
      </c>
      <c r="R19" s="38">
        <v>-486837</v>
      </c>
      <c r="S19" s="38"/>
      <c r="T19" s="178">
        <v>-3814867</v>
      </c>
      <c r="U19" s="38">
        <v>-2697586</v>
      </c>
      <c r="V19" s="38">
        <v>1234556</v>
      </c>
      <c r="W19" s="38">
        <v>-625679</v>
      </c>
    </row>
    <row r="20" spans="1:23" s="28" customFormat="1">
      <c r="A20" s="4"/>
      <c r="B20" s="23" t="s">
        <v>99</v>
      </c>
      <c r="C20" s="4"/>
      <c r="D20" s="4"/>
      <c r="E20" s="4" t="s">
        <v>286</v>
      </c>
      <c r="F20" s="37">
        <v>4097230</v>
      </c>
      <c r="G20" s="37">
        <v>1006184</v>
      </c>
      <c r="H20" s="37">
        <v>7643583</v>
      </c>
      <c r="I20" s="37"/>
      <c r="J20" s="183">
        <v>21692072</v>
      </c>
      <c r="K20" s="37">
        <v>2843835</v>
      </c>
      <c r="L20" s="37">
        <v>6394933</v>
      </c>
      <c r="M20" s="37">
        <v>3414449</v>
      </c>
      <c r="N20" s="37"/>
      <c r="O20" s="178">
        <v>19429680</v>
      </c>
      <c r="P20" s="38">
        <v>3217567</v>
      </c>
      <c r="Q20" s="198">
        <v>4738452</v>
      </c>
      <c r="R20" s="38">
        <v>6970120</v>
      </c>
      <c r="S20" s="38"/>
      <c r="T20" s="178">
        <v>20164501</v>
      </c>
      <c r="U20" s="38">
        <v>8023775</v>
      </c>
      <c r="V20" s="38">
        <v>75270</v>
      </c>
      <c r="W20" s="38">
        <v>5298366</v>
      </c>
    </row>
    <row r="21" spans="1:23" s="28" customFormat="1">
      <c r="A21" s="4"/>
      <c r="B21" s="23" t="s">
        <v>100</v>
      </c>
      <c r="C21" s="4"/>
      <c r="D21" s="4"/>
      <c r="E21" s="4" t="s">
        <v>286</v>
      </c>
      <c r="F21" s="37">
        <v>-2050374</v>
      </c>
      <c r="G21" s="37">
        <v>-3962767</v>
      </c>
      <c r="H21" s="37">
        <v>-6129996</v>
      </c>
      <c r="I21" s="37"/>
      <c r="J21" s="183">
        <v>-19529597</v>
      </c>
      <c r="K21" s="37">
        <v>-2514680</v>
      </c>
      <c r="L21" s="37">
        <v>-5691080</v>
      </c>
      <c r="M21" s="37">
        <v>-4976683</v>
      </c>
      <c r="N21" s="37"/>
      <c r="O21" s="179">
        <v>-14821567</v>
      </c>
      <c r="P21" s="39">
        <v>-3562718</v>
      </c>
      <c r="Q21" s="199">
        <v>-10550991</v>
      </c>
      <c r="R21" s="39">
        <v>-2968727</v>
      </c>
      <c r="S21" s="39"/>
      <c r="T21" s="179">
        <v>-30093073</v>
      </c>
      <c r="U21" s="39">
        <v>-7179156</v>
      </c>
      <c r="V21" s="39">
        <v>-1723600</v>
      </c>
      <c r="W21" s="39">
        <v>-6439395</v>
      </c>
    </row>
    <row r="22" spans="1:23" s="28" customFormat="1">
      <c r="A22" s="4"/>
      <c r="B22" s="40" t="s">
        <v>101</v>
      </c>
      <c r="C22" s="30"/>
      <c r="D22" s="30"/>
      <c r="E22" s="30" t="s">
        <v>286</v>
      </c>
      <c r="F22" s="41">
        <f t="shared" ref="F22:I22" si="4">SUM(F13:F21)</f>
        <v>-117309127</v>
      </c>
      <c r="G22" s="41">
        <f t="shared" ref="G22" si="5">SUM(G13:G21)</f>
        <v>-42675155</v>
      </c>
      <c r="H22" s="41">
        <f t="shared" si="4"/>
        <v>-53991575</v>
      </c>
      <c r="I22" s="41">
        <f t="shared" si="4"/>
        <v>0</v>
      </c>
      <c r="J22" s="180">
        <f t="shared" ref="J22:U22" si="6">SUM(J13:J21)</f>
        <v>-483584383</v>
      </c>
      <c r="K22" s="41">
        <f t="shared" si="6"/>
        <v>-112477407</v>
      </c>
      <c r="L22" s="41">
        <f t="shared" si="6"/>
        <v>9187380</v>
      </c>
      <c r="M22" s="41">
        <f t="shared" si="6"/>
        <v>17058333</v>
      </c>
      <c r="N22" s="41">
        <f t="shared" si="6"/>
        <v>0</v>
      </c>
      <c r="O22" s="180">
        <f t="shared" si="6"/>
        <v>-24754307</v>
      </c>
      <c r="P22" s="41">
        <f t="shared" si="6"/>
        <v>-9127597</v>
      </c>
      <c r="Q22" s="196">
        <f t="shared" si="6"/>
        <v>145131766</v>
      </c>
      <c r="R22" s="41">
        <f t="shared" si="6"/>
        <v>-159874286</v>
      </c>
      <c r="S22" s="41">
        <f t="shared" si="6"/>
        <v>0</v>
      </c>
      <c r="T22" s="180">
        <f t="shared" si="6"/>
        <v>-400991361</v>
      </c>
      <c r="U22" s="41">
        <f t="shared" si="6"/>
        <v>-127292740</v>
      </c>
      <c r="V22" s="41">
        <f t="shared" ref="V22:W22" si="7">SUM(V13:V21)</f>
        <v>143087505</v>
      </c>
      <c r="W22" s="41">
        <f t="shared" si="7"/>
        <v>248235669</v>
      </c>
    </row>
    <row r="23" spans="1:23" s="28" customFormat="1">
      <c r="A23" s="4"/>
      <c r="B23" s="42"/>
      <c r="C23" s="17"/>
      <c r="D23" s="17"/>
      <c r="E23" s="17"/>
      <c r="F23" s="43"/>
      <c r="G23" s="43"/>
      <c r="H23" s="43"/>
      <c r="I23" s="43"/>
      <c r="J23" s="181"/>
      <c r="K23" s="43"/>
      <c r="L23" s="43"/>
      <c r="M23" s="43"/>
      <c r="N23" s="43"/>
      <c r="O23" s="181"/>
      <c r="P23" s="43"/>
      <c r="Q23" s="191"/>
      <c r="R23" s="43"/>
      <c r="S23" s="43"/>
      <c r="T23" s="181"/>
      <c r="U23" s="43"/>
      <c r="V23" s="43"/>
      <c r="W23" s="43"/>
    </row>
    <row r="24" spans="1:23" s="44" customFormat="1">
      <c r="A24" s="17"/>
      <c r="B24" s="20" t="s">
        <v>102</v>
      </c>
      <c r="C24" s="17"/>
      <c r="D24" s="17"/>
      <c r="E24" s="17" t="s">
        <v>286</v>
      </c>
      <c r="F24" s="43">
        <v>15970794</v>
      </c>
      <c r="G24" s="43">
        <v>7525001</v>
      </c>
      <c r="H24" s="43">
        <v>268039357</v>
      </c>
      <c r="I24" s="43"/>
      <c r="J24" s="181">
        <v>469508889</v>
      </c>
      <c r="K24" s="43">
        <v>3019974</v>
      </c>
      <c r="L24" s="43">
        <v>-5936946</v>
      </c>
      <c r="M24" s="43">
        <v>-5068310</v>
      </c>
      <c r="N24" s="43"/>
      <c r="O24" s="178">
        <v>-12894441</v>
      </c>
      <c r="P24" s="38">
        <v>-25638227</v>
      </c>
      <c r="Q24" s="198">
        <v>44591397</v>
      </c>
      <c r="R24" s="38">
        <v>64118551</v>
      </c>
      <c r="S24" s="38"/>
      <c r="T24" s="178">
        <v>67182980</v>
      </c>
      <c r="U24" s="38">
        <v>-21374249</v>
      </c>
      <c r="V24" s="38">
        <v>22996455</v>
      </c>
      <c r="W24" s="38">
        <v>-22250319</v>
      </c>
    </row>
    <row r="25" spans="1:23" s="28" customFormat="1">
      <c r="A25" s="4"/>
      <c r="B25" s="23" t="s">
        <v>103</v>
      </c>
      <c r="C25" s="4"/>
      <c r="D25" s="4"/>
      <c r="E25" s="4" t="s">
        <v>286</v>
      </c>
      <c r="F25" s="37">
        <v>20551679</v>
      </c>
      <c r="G25" s="37">
        <v>14531100</v>
      </c>
      <c r="H25" s="37">
        <v>17357111</v>
      </c>
      <c r="I25" s="37"/>
      <c r="J25" s="183">
        <v>172979474</v>
      </c>
      <c r="K25" s="37">
        <v>23991792</v>
      </c>
      <c r="L25" s="37">
        <v>26741797</v>
      </c>
      <c r="M25" s="37">
        <v>92158026</v>
      </c>
      <c r="N25" s="37"/>
      <c r="O25" s="178">
        <v>167891688</v>
      </c>
      <c r="P25" s="38">
        <v>27307576</v>
      </c>
      <c r="Q25" s="198">
        <v>29533808</v>
      </c>
      <c r="R25" s="38">
        <v>33130620</v>
      </c>
      <c r="S25" s="38"/>
      <c r="T25" s="178">
        <v>121735274</v>
      </c>
      <c r="U25" s="38">
        <v>29970847</v>
      </c>
      <c r="V25" s="38">
        <v>81045153</v>
      </c>
      <c r="W25" s="38">
        <v>27970331</v>
      </c>
    </row>
    <row r="26" spans="1:23" s="28" customFormat="1">
      <c r="A26" s="4"/>
      <c r="B26" s="23" t="s">
        <v>104</v>
      </c>
      <c r="C26" s="4"/>
      <c r="D26" s="4"/>
      <c r="E26" s="4" t="s">
        <v>286</v>
      </c>
      <c r="F26" s="37">
        <v>-43955796</v>
      </c>
      <c r="G26" s="37">
        <v>-37460460</v>
      </c>
      <c r="H26" s="37">
        <v>-51113934</v>
      </c>
      <c r="I26" s="37"/>
      <c r="J26" s="183">
        <v>-198337046</v>
      </c>
      <c r="K26" s="37">
        <v>-55917120</v>
      </c>
      <c r="L26" s="37">
        <v>-55535493</v>
      </c>
      <c r="M26" s="37">
        <v>-56321928</v>
      </c>
      <c r="N26" s="37"/>
      <c r="O26" s="178">
        <v>-230383354</v>
      </c>
      <c r="P26" s="38">
        <v>-59678146</v>
      </c>
      <c r="Q26" s="198">
        <v>-81136093</v>
      </c>
      <c r="R26" s="38">
        <v>-73561246</v>
      </c>
      <c r="S26" s="38"/>
      <c r="T26" s="178">
        <v>-294897464</v>
      </c>
      <c r="U26" s="38">
        <v>-77233388</v>
      </c>
      <c r="V26" s="38">
        <v>-197226229</v>
      </c>
      <c r="W26" s="38">
        <v>-74539042</v>
      </c>
    </row>
    <row r="27" spans="1:23" s="28" customFormat="1">
      <c r="A27" s="4"/>
      <c r="B27" s="23" t="s">
        <v>105</v>
      </c>
      <c r="C27" s="4"/>
      <c r="D27" s="4"/>
      <c r="E27" s="4" t="s">
        <v>286</v>
      </c>
      <c r="F27" s="37">
        <v>0</v>
      </c>
      <c r="G27" s="37"/>
      <c r="H27" s="37">
        <v>0</v>
      </c>
      <c r="I27" s="37"/>
      <c r="J27" s="183">
        <v>-9342198</v>
      </c>
      <c r="K27" s="37">
        <v>0</v>
      </c>
      <c r="L27" s="37">
        <v>0</v>
      </c>
      <c r="M27" s="37">
        <v>0</v>
      </c>
      <c r="N27" s="37"/>
      <c r="O27" s="178">
        <v>-5503379</v>
      </c>
      <c r="P27" s="38">
        <v>14686162</v>
      </c>
      <c r="Q27" s="198">
        <v>0</v>
      </c>
      <c r="R27" s="38">
        <v>0</v>
      </c>
      <c r="S27" s="38"/>
      <c r="T27" s="178">
        <v>14845359</v>
      </c>
      <c r="U27" s="38">
        <v>0</v>
      </c>
      <c r="V27" s="38">
        <v>0</v>
      </c>
      <c r="W27" s="38">
        <v>0</v>
      </c>
    </row>
    <row r="28" spans="1:23" s="28" customFormat="1">
      <c r="A28" s="4"/>
      <c r="B28" s="23" t="s">
        <v>106</v>
      </c>
      <c r="C28" s="4"/>
      <c r="D28" s="4"/>
      <c r="E28" s="4" t="s">
        <v>286</v>
      </c>
      <c r="F28" s="37">
        <v>0</v>
      </c>
      <c r="G28" s="37"/>
      <c r="H28" s="37">
        <v>0</v>
      </c>
      <c r="I28" s="37"/>
      <c r="J28" s="183">
        <v>-85744</v>
      </c>
      <c r="K28" s="37">
        <v>0</v>
      </c>
      <c r="L28" s="37">
        <v>0</v>
      </c>
      <c r="M28" s="37">
        <v>0</v>
      </c>
      <c r="N28" s="37"/>
      <c r="O28" s="178">
        <v>-92601</v>
      </c>
      <c r="P28" s="38">
        <v>0</v>
      </c>
      <c r="Q28" s="198">
        <v>0</v>
      </c>
      <c r="R28" s="38">
        <v>0</v>
      </c>
      <c r="S28" s="38"/>
      <c r="T28" s="178">
        <v>-67594</v>
      </c>
      <c r="U28" s="38">
        <v>0</v>
      </c>
      <c r="V28" s="38">
        <v>0</v>
      </c>
      <c r="W28" s="38">
        <v>0</v>
      </c>
    </row>
    <row r="29" spans="1:23" s="28" customFormat="1">
      <c r="A29" s="4"/>
      <c r="B29" s="23" t="s">
        <v>107</v>
      </c>
      <c r="C29" s="4"/>
      <c r="D29" s="4"/>
      <c r="E29" s="4" t="s">
        <v>286</v>
      </c>
      <c r="F29" s="37">
        <v>0</v>
      </c>
      <c r="G29" s="37"/>
      <c r="H29" s="37">
        <v>-11025736</v>
      </c>
      <c r="I29" s="37"/>
      <c r="J29" s="183">
        <v>-10969792</v>
      </c>
      <c r="K29" s="37">
        <v>0</v>
      </c>
      <c r="L29" s="37">
        <v>0</v>
      </c>
      <c r="M29" s="37">
        <v>0</v>
      </c>
      <c r="N29" s="37"/>
      <c r="O29" s="178">
        <v>-1346447</v>
      </c>
      <c r="P29" s="38">
        <v>0</v>
      </c>
      <c r="Q29" s="198">
        <v>0</v>
      </c>
      <c r="R29" s="38">
        <v>0</v>
      </c>
      <c r="S29" s="38"/>
      <c r="T29" s="178">
        <v>0</v>
      </c>
      <c r="U29" s="38">
        <v>0</v>
      </c>
      <c r="V29" s="38">
        <v>0</v>
      </c>
      <c r="W29" s="38">
        <v>0</v>
      </c>
    </row>
    <row r="30" spans="1:23" s="28" customFormat="1">
      <c r="A30" s="4"/>
      <c r="B30" s="23" t="s">
        <v>273</v>
      </c>
      <c r="C30" s="4"/>
      <c r="D30" s="4"/>
      <c r="E30" s="4" t="s">
        <v>286</v>
      </c>
      <c r="F30" s="37">
        <v>0</v>
      </c>
      <c r="G30" s="37">
        <v>-400819</v>
      </c>
      <c r="H30" s="37">
        <v>0</v>
      </c>
      <c r="I30" s="37"/>
      <c r="J30" s="183">
        <v>0</v>
      </c>
      <c r="K30" s="37">
        <v>0</v>
      </c>
      <c r="L30" s="37">
        <v>0</v>
      </c>
      <c r="M30" s="37">
        <v>0</v>
      </c>
      <c r="N30" s="37"/>
      <c r="O30" s="178">
        <v>0</v>
      </c>
      <c r="P30" s="38">
        <v>0</v>
      </c>
      <c r="Q30" s="198">
        <v>-3249292</v>
      </c>
      <c r="R30" s="38">
        <v>0</v>
      </c>
      <c r="S30" s="38"/>
      <c r="T30" s="178">
        <v>0</v>
      </c>
      <c r="U30" s="38">
        <v>0</v>
      </c>
      <c r="V30" s="38">
        <v>3249302</v>
      </c>
      <c r="W30" s="38">
        <v>15109600</v>
      </c>
    </row>
    <row r="31" spans="1:23" s="28" customFormat="1">
      <c r="A31" s="4"/>
      <c r="B31" s="23" t="s">
        <v>108</v>
      </c>
      <c r="C31" s="4"/>
      <c r="D31" s="4"/>
      <c r="E31" s="4" t="s">
        <v>286</v>
      </c>
      <c r="F31" s="37">
        <v>47883166</v>
      </c>
      <c r="G31" s="37">
        <v>58984065</v>
      </c>
      <c r="H31" s="37">
        <v>-10487652</v>
      </c>
      <c r="I31" s="37"/>
      <c r="J31" s="183">
        <v>112807416</v>
      </c>
      <c r="K31" s="37">
        <v>50044215</v>
      </c>
      <c r="L31" s="37">
        <v>51915602</v>
      </c>
      <c r="M31" s="37">
        <v>17552855</v>
      </c>
      <c r="N31" s="37"/>
      <c r="O31" s="179">
        <v>270190990</v>
      </c>
      <c r="P31" s="39">
        <v>85915207</v>
      </c>
      <c r="Q31" s="199">
        <v>93545359</v>
      </c>
      <c r="R31" s="39">
        <v>105429398</v>
      </c>
      <c r="S31" s="39"/>
      <c r="T31" s="179">
        <v>414565236</v>
      </c>
      <c r="U31" s="39">
        <v>164694513</v>
      </c>
      <c r="V31" s="39">
        <v>172624498</v>
      </c>
      <c r="W31" s="39">
        <v>195597852</v>
      </c>
    </row>
    <row r="32" spans="1:23" s="28" customFormat="1">
      <c r="A32" s="4"/>
      <c r="B32" s="40" t="s">
        <v>109</v>
      </c>
      <c r="C32" s="30"/>
      <c r="D32" s="30"/>
      <c r="E32" s="30" t="s">
        <v>286</v>
      </c>
      <c r="F32" s="41">
        <f t="shared" ref="F32:U32" si="8">SUM(F22:F31)</f>
        <v>-76859284</v>
      </c>
      <c r="G32" s="41">
        <f t="shared" si="8"/>
        <v>503732</v>
      </c>
      <c r="H32" s="41">
        <f t="shared" si="8"/>
        <v>158777571</v>
      </c>
      <c r="I32" s="41">
        <f t="shared" si="8"/>
        <v>0</v>
      </c>
      <c r="J32" s="180">
        <f t="shared" si="8"/>
        <v>52976616</v>
      </c>
      <c r="K32" s="41">
        <f t="shared" si="8"/>
        <v>-91338546</v>
      </c>
      <c r="L32" s="41">
        <f t="shared" si="8"/>
        <v>26372340</v>
      </c>
      <c r="M32" s="41">
        <f t="shared" si="8"/>
        <v>65378976</v>
      </c>
      <c r="N32" s="41">
        <f t="shared" si="8"/>
        <v>0</v>
      </c>
      <c r="O32" s="180">
        <f t="shared" si="8"/>
        <v>163108149</v>
      </c>
      <c r="P32" s="41">
        <f t="shared" si="8"/>
        <v>33464975</v>
      </c>
      <c r="Q32" s="196">
        <f t="shared" si="8"/>
        <v>228416945</v>
      </c>
      <c r="R32" s="41">
        <f t="shared" si="8"/>
        <v>-30756963</v>
      </c>
      <c r="S32" s="41">
        <f t="shared" si="8"/>
        <v>0</v>
      </c>
      <c r="T32" s="180">
        <f t="shared" si="8"/>
        <v>-77627570</v>
      </c>
      <c r="U32" s="41">
        <f t="shared" si="8"/>
        <v>-31235017</v>
      </c>
      <c r="V32" s="41">
        <f t="shared" ref="V32:W32" si="9">SUM(V22:V31)</f>
        <v>225776684</v>
      </c>
      <c r="W32" s="41">
        <f t="shared" si="9"/>
        <v>390124091</v>
      </c>
    </row>
    <row r="33" spans="1:23" s="28" customFormat="1">
      <c r="A33" s="4"/>
      <c r="B33" s="42"/>
      <c r="C33" s="17"/>
      <c r="D33" s="17"/>
      <c r="E33" s="17"/>
      <c r="F33" s="43"/>
      <c r="G33" s="43"/>
      <c r="H33" s="43"/>
      <c r="I33" s="43"/>
      <c r="J33" s="181"/>
      <c r="K33" s="43"/>
      <c r="L33" s="43"/>
      <c r="M33" s="43"/>
      <c r="N33" s="43"/>
      <c r="O33" s="181"/>
      <c r="P33" s="43"/>
      <c r="Q33" s="191"/>
      <c r="R33" s="43"/>
      <c r="S33" s="43"/>
      <c r="T33" s="181"/>
      <c r="U33" s="43"/>
      <c r="V33" s="43"/>
      <c r="W33" s="43"/>
    </row>
    <row r="34" spans="1:23" s="44" customFormat="1">
      <c r="A34" s="17"/>
      <c r="B34" s="18" t="s">
        <v>110</v>
      </c>
      <c r="C34" s="45"/>
      <c r="D34" s="45"/>
      <c r="E34" s="45" t="s">
        <v>286</v>
      </c>
      <c r="F34" s="46">
        <v>-29895608</v>
      </c>
      <c r="G34" s="46">
        <v>-27037206</v>
      </c>
      <c r="H34" s="46">
        <v>-97298882</v>
      </c>
      <c r="I34" s="46"/>
      <c r="J34" s="185">
        <v>-231527690</v>
      </c>
      <c r="K34" s="46">
        <v>-35906332</v>
      </c>
      <c r="L34" s="46">
        <v>-31316467</v>
      </c>
      <c r="M34" s="46">
        <v>-46394521</v>
      </c>
      <c r="N34" s="46"/>
      <c r="O34" s="182">
        <v>-163791137</v>
      </c>
      <c r="P34" s="47">
        <v>-32861097</v>
      </c>
      <c r="Q34" s="200">
        <v>-57461752</v>
      </c>
      <c r="R34" s="47">
        <v>-52436179</v>
      </c>
      <c r="S34" s="47"/>
      <c r="T34" s="182">
        <v>-192029803</v>
      </c>
      <c r="U34" s="47">
        <v>-41150287</v>
      </c>
      <c r="V34" s="47">
        <v>-67792769</v>
      </c>
      <c r="W34" s="47">
        <v>-95551936</v>
      </c>
    </row>
    <row r="35" spans="1:23" s="28" customFormat="1">
      <c r="A35" s="4"/>
      <c r="B35" s="48" t="s">
        <v>111</v>
      </c>
      <c r="C35" s="4"/>
      <c r="D35" s="4"/>
      <c r="E35" s="4" t="s">
        <v>286</v>
      </c>
      <c r="F35" s="37">
        <f t="shared" ref="F35:I35" si="10">SUM(F32:F34)</f>
        <v>-106754892</v>
      </c>
      <c r="G35" s="37">
        <f t="shared" ref="G35" si="11">SUM(G32:G34)</f>
        <v>-26533474</v>
      </c>
      <c r="H35" s="37">
        <f t="shared" si="10"/>
        <v>61478689</v>
      </c>
      <c r="I35" s="37">
        <f t="shared" si="10"/>
        <v>0</v>
      </c>
      <c r="J35" s="183">
        <f t="shared" ref="J35:U35" si="12">SUM(J32:J34)</f>
        <v>-178551074</v>
      </c>
      <c r="K35" s="37">
        <f t="shared" si="12"/>
        <v>-127244878</v>
      </c>
      <c r="L35" s="37">
        <f t="shared" si="12"/>
        <v>-4944127</v>
      </c>
      <c r="M35" s="37">
        <f t="shared" si="12"/>
        <v>18984455</v>
      </c>
      <c r="N35" s="37">
        <f t="shared" si="12"/>
        <v>0</v>
      </c>
      <c r="O35" s="183">
        <f t="shared" si="12"/>
        <v>-682988</v>
      </c>
      <c r="P35" s="37">
        <f t="shared" si="12"/>
        <v>603878</v>
      </c>
      <c r="Q35" s="201">
        <f t="shared" si="12"/>
        <v>170955193</v>
      </c>
      <c r="R35" s="37">
        <f t="shared" si="12"/>
        <v>-83193142</v>
      </c>
      <c r="S35" s="37">
        <f t="shared" si="12"/>
        <v>0</v>
      </c>
      <c r="T35" s="183">
        <f t="shared" si="12"/>
        <v>-269657373</v>
      </c>
      <c r="U35" s="37">
        <f t="shared" si="12"/>
        <v>-72385304</v>
      </c>
      <c r="V35" s="37">
        <f t="shared" ref="V35:W35" si="13">SUM(V32:V34)</f>
        <v>157983915</v>
      </c>
      <c r="W35" s="37">
        <f t="shared" si="13"/>
        <v>294572155</v>
      </c>
    </row>
    <row r="36" spans="1:23" s="28" customFormat="1">
      <c r="A36" s="4"/>
      <c r="B36" s="48"/>
      <c r="C36" s="4"/>
      <c r="D36" s="4"/>
      <c r="E36" s="4"/>
      <c r="F36" s="37"/>
      <c r="G36" s="37"/>
      <c r="H36" s="37"/>
      <c r="I36" s="37"/>
      <c r="J36" s="183"/>
      <c r="K36" s="37"/>
      <c r="L36" s="37"/>
      <c r="M36" s="37"/>
      <c r="N36" s="37"/>
      <c r="O36" s="183"/>
      <c r="P36" s="37"/>
      <c r="Q36" s="201"/>
      <c r="R36" s="37"/>
      <c r="S36" s="37"/>
      <c r="T36" s="183"/>
      <c r="U36" s="37"/>
      <c r="V36" s="37"/>
      <c r="W36" s="37"/>
    </row>
    <row r="37" spans="1:23" s="28" customFormat="1">
      <c r="A37" s="4"/>
      <c r="B37" s="48" t="s">
        <v>112</v>
      </c>
      <c r="C37" s="4"/>
      <c r="D37" s="4"/>
      <c r="E37" s="4"/>
      <c r="F37" s="37"/>
      <c r="G37" s="37"/>
      <c r="H37" s="37"/>
      <c r="I37" s="37"/>
      <c r="J37" s="183"/>
      <c r="K37" s="37"/>
      <c r="L37" s="37"/>
      <c r="M37" s="37"/>
      <c r="N37" s="37"/>
      <c r="O37" s="183"/>
      <c r="P37" s="37"/>
      <c r="Q37" s="201"/>
      <c r="R37" s="37"/>
      <c r="S37" s="37"/>
      <c r="T37" s="183"/>
      <c r="U37" s="37"/>
      <c r="V37" s="37"/>
      <c r="W37" s="37"/>
    </row>
    <row r="38" spans="1:23" s="28" customFormat="1">
      <c r="A38" s="4"/>
      <c r="B38" s="23" t="s">
        <v>113</v>
      </c>
      <c r="C38" s="4"/>
      <c r="D38" s="4"/>
      <c r="E38" s="4" t="s">
        <v>286</v>
      </c>
      <c r="F38" s="37">
        <v>113835296</v>
      </c>
      <c r="G38" s="37">
        <v>95210752</v>
      </c>
      <c r="H38" s="37">
        <v>72704481</v>
      </c>
      <c r="I38" s="37"/>
      <c r="J38" s="183">
        <v>673234095</v>
      </c>
      <c r="K38" s="37">
        <v>158605578</v>
      </c>
      <c r="L38" s="37">
        <v>78062888</v>
      </c>
      <c r="M38" s="37">
        <v>93756867</v>
      </c>
      <c r="N38" s="37"/>
      <c r="O38" s="179">
        <v>360854031</v>
      </c>
      <c r="P38" s="39">
        <v>102358682</v>
      </c>
      <c r="Q38" s="199">
        <v>-1383174</v>
      </c>
      <c r="R38" s="39">
        <v>252829818</v>
      </c>
      <c r="S38" s="39"/>
      <c r="T38" s="179">
        <v>789183404</v>
      </c>
      <c r="U38" s="39">
        <v>276470838</v>
      </c>
      <c r="V38" s="39">
        <v>-2488170</v>
      </c>
      <c r="W38" s="39">
        <v>-6052685</v>
      </c>
    </row>
    <row r="39" spans="1:23" s="28" customFormat="1">
      <c r="A39" s="4"/>
      <c r="B39" s="49" t="s">
        <v>114</v>
      </c>
      <c r="C39" s="29"/>
      <c r="D39" s="29"/>
      <c r="E39" s="29" t="s">
        <v>286</v>
      </c>
      <c r="F39" s="50">
        <f t="shared" ref="F39:I39" si="14">SUM(F35:F38)</f>
        <v>7080404</v>
      </c>
      <c r="G39" s="50">
        <f t="shared" ref="G39" si="15">SUM(G35:G38)</f>
        <v>68677278</v>
      </c>
      <c r="H39" s="50">
        <f t="shared" si="14"/>
        <v>134183170</v>
      </c>
      <c r="I39" s="50">
        <f t="shared" si="14"/>
        <v>0</v>
      </c>
      <c r="J39" s="184">
        <f t="shared" ref="J39:U39" si="16">SUM(J35:J38)</f>
        <v>494683021</v>
      </c>
      <c r="K39" s="50">
        <f t="shared" si="16"/>
        <v>31360700</v>
      </c>
      <c r="L39" s="50">
        <f t="shared" si="16"/>
        <v>73118761</v>
      </c>
      <c r="M39" s="50">
        <f t="shared" si="16"/>
        <v>112741322</v>
      </c>
      <c r="N39" s="50">
        <f t="shared" si="16"/>
        <v>0</v>
      </c>
      <c r="O39" s="184">
        <f t="shared" si="16"/>
        <v>360171043</v>
      </c>
      <c r="P39" s="50">
        <f t="shared" si="16"/>
        <v>102962560</v>
      </c>
      <c r="Q39" s="193">
        <f t="shared" si="16"/>
        <v>169572019</v>
      </c>
      <c r="R39" s="50">
        <f t="shared" si="16"/>
        <v>169636676</v>
      </c>
      <c r="S39" s="50">
        <f t="shared" si="16"/>
        <v>0</v>
      </c>
      <c r="T39" s="184">
        <f t="shared" si="16"/>
        <v>519526031</v>
      </c>
      <c r="U39" s="50">
        <f t="shared" si="16"/>
        <v>204085534</v>
      </c>
      <c r="V39" s="50">
        <f t="shared" ref="V39:W39" si="17">SUM(V35:V38)</f>
        <v>155495745</v>
      </c>
      <c r="W39" s="50">
        <f t="shared" si="17"/>
        <v>288519470</v>
      </c>
    </row>
    <row r="40" spans="1:23">
      <c r="R40" s="28"/>
    </row>
    <row r="41" spans="1:23">
      <c r="R41" s="177"/>
    </row>
    <row r="43" spans="1:23">
      <c r="B43" s="34"/>
      <c r="C43" s="35"/>
    </row>
  </sheetData>
  <pageMargins left="0.25" right="0.25" top="0.75" bottom="0.75" header="0.3" footer="0.3"/>
  <pageSetup paperSize="9" scale="62" orientation="portrait" r:id="rId1"/>
  <ignoredErrors>
    <ignoredError sqref="O13 J13 N35:N37 N32:N33 N22:N23 N13:N14 N39 T13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96"/>
  <sheetViews>
    <sheetView showGridLines="0" topLeftCell="D55" zoomScale="80" zoomScaleNormal="80" workbookViewId="0">
      <selection activeCell="T87" sqref="T87:T88"/>
    </sheetView>
  </sheetViews>
  <sheetFormatPr defaultColWidth="8.85546875" defaultRowHeight="12.75" outlineLevelCol="1"/>
  <cols>
    <col min="1" max="1" width="4" style="51" customWidth="1"/>
    <col min="2" max="2" width="4.5703125" style="51" customWidth="1"/>
    <col min="3" max="3" width="68.28515625" style="51" customWidth="1"/>
    <col min="4" max="4" width="57" style="51" customWidth="1"/>
    <col min="5" max="5" width="13.140625" style="5" customWidth="1"/>
    <col min="6" max="7" width="13.140625" style="51" hidden="1" customWidth="1" outlineLevel="1"/>
    <col min="8" max="8" width="13" style="51" hidden="1" customWidth="1" outlineLevel="1"/>
    <col min="9" max="9" width="14.7109375" style="51" bestFit="1" customWidth="1" collapsed="1"/>
    <col min="10" max="10" width="14.7109375" style="51" hidden="1" customWidth="1" outlineLevel="1"/>
    <col min="11" max="11" width="16.7109375" style="51" hidden="1" customWidth="1" outlineLevel="1"/>
    <col min="12" max="12" width="14.7109375" style="51" hidden="1" customWidth="1" outlineLevel="1"/>
    <col min="13" max="13" width="14.7109375" style="51" bestFit="1" customWidth="1" collapsed="1"/>
    <col min="14" max="16" width="14.7109375" style="51" hidden="1" customWidth="1" outlineLevel="1"/>
    <col min="17" max="17" width="14.7109375" style="51" bestFit="1" customWidth="1" collapsed="1"/>
    <col min="18" max="19" width="15" style="51" bestFit="1" customWidth="1"/>
    <col min="20" max="20" width="14.85546875" style="51" bestFit="1" customWidth="1"/>
    <col min="21" max="16384" width="8.85546875" style="51"/>
  </cols>
  <sheetData>
    <row r="1" spans="2:20">
      <c r="B1" s="15"/>
      <c r="C1" s="16"/>
      <c r="D1" s="16"/>
      <c r="E1" s="16"/>
      <c r="F1" s="102" t="s">
        <v>287</v>
      </c>
      <c r="G1" s="102" t="s">
        <v>290</v>
      </c>
      <c r="H1" s="102" t="s">
        <v>293</v>
      </c>
      <c r="I1" s="103" t="s">
        <v>294</v>
      </c>
      <c r="J1" s="102" t="s">
        <v>288</v>
      </c>
      <c r="K1" s="102" t="s">
        <v>291</v>
      </c>
      <c r="L1" s="102" t="s">
        <v>292</v>
      </c>
      <c r="M1" s="103" t="s">
        <v>295</v>
      </c>
      <c r="N1" s="102" t="s">
        <v>297</v>
      </c>
      <c r="O1" s="102" t="s">
        <v>298</v>
      </c>
      <c r="P1" s="102" t="s">
        <v>299</v>
      </c>
      <c r="Q1" s="103" t="s">
        <v>300</v>
      </c>
      <c r="R1" s="102" t="s">
        <v>296</v>
      </c>
      <c r="S1" s="102" t="s">
        <v>307</v>
      </c>
      <c r="T1" s="102" t="s">
        <v>314</v>
      </c>
    </row>
    <row r="2" spans="2:20">
      <c r="B2" s="4" t="s">
        <v>39</v>
      </c>
      <c r="C2" s="4"/>
      <c r="D2" s="4"/>
      <c r="E2" s="106" t="s">
        <v>310</v>
      </c>
      <c r="F2" s="100">
        <v>53.93634920634922</v>
      </c>
      <c r="G2" s="100">
        <v>57.841653225806461</v>
      </c>
      <c r="H2" s="100">
        <v>55.268815789473685</v>
      </c>
      <c r="I2" s="100">
        <v>52.37003937007875</v>
      </c>
      <c r="J2" s="100">
        <v>33.939193548387088</v>
      </c>
      <c r="K2" s="100">
        <v>39.810519999999983</v>
      </c>
      <c r="L2" s="100">
        <v>41.879710526315769</v>
      </c>
      <c r="M2" s="100">
        <v>43.734169960474318</v>
      </c>
      <c r="N2" s="100">
        <v>53.692187500000017</v>
      </c>
      <c r="O2" s="100">
        <v>51.71540000000001</v>
      </c>
      <c r="P2" s="100">
        <v>51.837910052910054</v>
      </c>
      <c r="Q2" s="100">
        <v>54.192638888888901</v>
      </c>
      <c r="R2" s="100">
        <v>66.819841269841262</v>
      </c>
      <c r="S2" s="100">
        <v>70.576279999999997</v>
      </c>
      <c r="T2" s="100">
        <v>72.129232804232799</v>
      </c>
    </row>
    <row r="3" spans="2:20">
      <c r="B3" s="17" t="s">
        <v>312</v>
      </c>
      <c r="C3" s="17"/>
      <c r="D3" s="17"/>
      <c r="E3" s="106" t="s">
        <v>311</v>
      </c>
      <c r="F3" s="189">
        <v>184.57788888888882</v>
      </c>
      <c r="G3" s="189">
        <v>185.22325966850809</v>
      </c>
      <c r="H3" s="189">
        <v>195.90369963369969</v>
      </c>
      <c r="I3" s="100">
        <v>222.25147945205487</v>
      </c>
      <c r="J3" s="189">
        <v>355.11813186813185</v>
      </c>
      <c r="K3" s="189">
        <v>345.34906593406595</v>
      </c>
      <c r="L3" s="189">
        <v>344.0023722627738</v>
      </c>
      <c r="M3" s="100">
        <v>341.75775956284173</v>
      </c>
      <c r="N3" s="189">
        <v>322.5292222222223</v>
      </c>
      <c r="O3" s="189">
        <v>318.74718232044182</v>
      </c>
      <c r="P3" s="189">
        <v>323.27384615384625</v>
      </c>
      <c r="Q3" s="100">
        <v>326.07863013698676</v>
      </c>
      <c r="R3" s="100">
        <v>323.30644444444448</v>
      </c>
      <c r="S3" s="100">
        <v>326.48535911602187</v>
      </c>
      <c r="T3" s="100">
        <v>336.39780219780152</v>
      </c>
    </row>
    <row r="4" spans="2:20">
      <c r="B4" s="18" t="s">
        <v>313</v>
      </c>
      <c r="C4" s="19"/>
      <c r="D4" s="19"/>
      <c r="E4" s="116" t="s">
        <v>311</v>
      </c>
      <c r="F4" s="101">
        <v>185.65</v>
      </c>
      <c r="G4" s="101">
        <v>186.2</v>
      </c>
      <c r="H4" s="101">
        <v>270.39999999999998</v>
      </c>
      <c r="I4" s="101">
        <v>339.47</v>
      </c>
      <c r="J4" s="101">
        <v>343.06</v>
      </c>
      <c r="K4" s="101">
        <v>338.87</v>
      </c>
      <c r="L4" s="101">
        <v>334.93</v>
      </c>
      <c r="M4" s="101">
        <v>333.29</v>
      </c>
      <c r="N4" s="101">
        <v>314.79000000000002</v>
      </c>
      <c r="O4" s="101">
        <v>321.45999999999998</v>
      </c>
      <c r="P4" s="101">
        <v>341.19</v>
      </c>
      <c r="Q4" s="101">
        <v>332.33</v>
      </c>
      <c r="R4" s="101">
        <v>318.31</v>
      </c>
      <c r="S4" s="101">
        <v>341.08</v>
      </c>
      <c r="T4" s="101">
        <v>363.07</v>
      </c>
    </row>
    <row r="5" spans="2:20">
      <c r="B5" s="23"/>
      <c r="C5" s="23"/>
      <c r="D5" s="23"/>
      <c r="E5" s="131"/>
      <c r="F5" s="23"/>
      <c r="G5" s="23"/>
      <c r="H5" s="23"/>
    </row>
    <row r="6" spans="2:20">
      <c r="F6" s="189"/>
      <c r="G6" s="189"/>
      <c r="H6" s="189"/>
      <c r="J6" s="189"/>
      <c r="K6" s="189"/>
      <c r="L6" s="189"/>
      <c r="N6" s="189"/>
      <c r="O6" s="189"/>
      <c r="P6" s="189"/>
      <c r="R6" s="189"/>
      <c r="S6" s="189"/>
      <c r="T6" s="189"/>
    </row>
    <row r="7" spans="2:20" ht="18.75">
      <c r="B7" s="22" t="s">
        <v>11</v>
      </c>
    </row>
    <row r="8" spans="2:20">
      <c r="B8" s="23"/>
    </row>
    <row r="9" spans="2:20">
      <c r="B9" s="23" t="s">
        <v>90</v>
      </c>
      <c r="R9" s="36"/>
    </row>
    <row r="10" spans="2:20">
      <c r="B10" s="25"/>
      <c r="C10" s="25"/>
      <c r="D10" s="25"/>
      <c r="E10" s="187"/>
      <c r="F10" s="102" t="s">
        <v>287</v>
      </c>
      <c r="G10" s="102" t="s">
        <v>290</v>
      </c>
      <c r="H10" s="102" t="s">
        <v>293</v>
      </c>
      <c r="I10" s="103" t="s">
        <v>294</v>
      </c>
      <c r="J10" s="102" t="s">
        <v>288</v>
      </c>
      <c r="K10" s="102" t="s">
        <v>291</v>
      </c>
      <c r="L10" s="102" t="s">
        <v>292</v>
      </c>
      <c r="M10" s="103" t="s">
        <v>295</v>
      </c>
      <c r="N10" s="102" t="s">
        <v>297</v>
      </c>
      <c r="O10" s="102" t="s">
        <v>298</v>
      </c>
      <c r="P10" s="102" t="s">
        <v>299</v>
      </c>
      <c r="Q10" s="103" t="s">
        <v>300</v>
      </c>
      <c r="R10" s="102" t="s">
        <v>296</v>
      </c>
      <c r="S10" s="102" t="s">
        <v>307</v>
      </c>
      <c r="T10" s="102" t="s">
        <v>314</v>
      </c>
    </row>
    <row r="11" spans="2:20">
      <c r="B11" s="51" t="s">
        <v>115</v>
      </c>
      <c r="E11" s="5" t="s">
        <v>286</v>
      </c>
      <c r="F11" s="52">
        <v>-76859284</v>
      </c>
      <c r="G11" s="52">
        <v>-76355552</v>
      </c>
      <c r="H11" s="52">
        <v>82422018</v>
      </c>
      <c r="I11" s="52">
        <v>52976616</v>
      </c>
      <c r="J11" s="52">
        <v>-91338546</v>
      </c>
      <c r="K11" s="52">
        <v>-64966206</v>
      </c>
      <c r="L11" s="52">
        <v>412770</v>
      </c>
      <c r="M11" s="52">
        <v>163108149</v>
      </c>
      <c r="N11" s="52">
        <v>33464975</v>
      </c>
      <c r="O11" s="57">
        <v>362841017</v>
      </c>
      <c r="P11" s="57">
        <v>86122366</v>
      </c>
      <c r="Q11" s="57">
        <v>-77627570</v>
      </c>
      <c r="R11" s="52">
        <v>-31235017</v>
      </c>
      <c r="S11" s="52">
        <v>464956496</v>
      </c>
      <c r="T11" s="52">
        <v>858881635</v>
      </c>
    </row>
    <row r="12" spans="2:20">
      <c r="B12" s="51" t="s">
        <v>116</v>
      </c>
      <c r="E12" s="5" t="s">
        <v>286</v>
      </c>
      <c r="F12" s="52">
        <v>113625377</v>
      </c>
      <c r="G12" s="52">
        <v>208436575</v>
      </c>
      <c r="H12" s="52">
        <v>280980974</v>
      </c>
      <c r="I12" s="52">
        <v>653693071</v>
      </c>
      <c r="J12" s="52">
        <v>158288600</v>
      </c>
      <c r="K12" s="52">
        <v>235884133</v>
      </c>
      <c r="L12" s="52">
        <v>329304926</v>
      </c>
      <c r="M12" s="52">
        <v>357713189</v>
      </c>
      <c r="N12" s="52">
        <v>101903577</v>
      </c>
      <c r="O12" s="57">
        <v>-592676</v>
      </c>
      <c r="P12" s="57">
        <v>500553970</v>
      </c>
      <c r="Q12" s="57">
        <v>787700098</v>
      </c>
      <c r="R12" s="52">
        <v>276339316</v>
      </c>
      <c r="S12" s="52">
        <v>3562055</v>
      </c>
      <c r="T12" s="52">
        <v>-6371846</v>
      </c>
    </row>
    <row r="13" spans="2:20">
      <c r="B13" s="53" t="s">
        <v>117</v>
      </c>
      <c r="C13" s="54"/>
      <c r="D13" s="54"/>
      <c r="E13" s="134" t="s">
        <v>286</v>
      </c>
      <c r="F13" s="55">
        <f t="shared" ref="F13:P13" si="0">SUM(F11:F12)</f>
        <v>36766093</v>
      </c>
      <c r="G13" s="55">
        <f t="shared" si="0"/>
        <v>132081023</v>
      </c>
      <c r="H13" s="55">
        <f t="shared" si="0"/>
        <v>363402992</v>
      </c>
      <c r="I13" s="55">
        <f t="shared" si="0"/>
        <v>706669687</v>
      </c>
      <c r="J13" s="55">
        <f t="shared" si="0"/>
        <v>66950054</v>
      </c>
      <c r="K13" s="55">
        <f t="shared" si="0"/>
        <v>170917927</v>
      </c>
      <c r="L13" s="55">
        <f t="shared" si="0"/>
        <v>329717696</v>
      </c>
      <c r="M13" s="55">
        <f t="shared" si="0"/>
        <v>520821338</v>
      </c>
      <c r="N13" s="55">
        <f t="shared" si="0"/>
        <v>135368552</v>
      </c>
      <c r="O13" s="186">
        <f t="shared" si="0"/>
        <v>362248341</v>
      </c>
      <c r="P13" s="186">
        <f t="shared" si="0"/>
        <v>586676336</v>
      </c>
      <c r="Q13" s="186">
        <f>SUM(Q11:Q12)</f>
        <v>710072528</v>
      </c>
      <c r="R13" s="55">
        <f>SUM(R11:R12)</f>
        <v>245104299</v>
      </c>
      <c r="S13" s="55">
        <f>SUM(S11:S12)</f>
        <v>468518551</v>
      </c>
      <c r="T13" s="55">
        <f>SUM(T11:T12)</f>
        <v>852509789</v>
      </c>
    </row>
    <row r="14" spans="2:20">
      <c r="B14" s="56" t="s">
        <v>118</v>
      </c>
      <c r="F14" s="52"/>
      <c r="G14" s="52"/>
      <c r="H14" s="52"/>
      <c r="I14" s="52"/>
      <c r="J14" s="52"/>
      <c r="K14" s="52"/>
      <c r="L14" s="52"/>
      <c r="M14" s="52"/>
      <c r="N14" s="52"/>
      <c r="O14" s="57"/>
      <c r="P14" s="57"/>
      <c r="Q14" s="57"/>
      <c r="R14" s="52"/>
      <c r="S14" s="52"/>
      <c r="T14" s="52"/>
    </row>
    <row r="15" spans="2:20" s="23" customFormat="1">
      <c r="B15" s="23" t="s">
        <v>119</v>
      </c>
      <c r="E15" s="131" t="s">
        <v>286</v>
      </c>
      <c r="F15" s="57">
        <v>44120334</v>
      </c>
      <c r="G15" s="57">
        <v>88804189</v>
      </c>
      <c r="H15" s="57">
        <v>133255843</v>
      </c>
      <c r="I15" s="57">
        <v>183178710</v>
      </c>
      <c r="J15" s="57">
        <v>44484620</v>
      </c>
      <c r="K15" s="57">
        <v>85687623</v>
      </c>
      <c r="L15" s="57">
        <v>132847800</v>
      </c>
      <c r="M15" s="57">
        <v>220212743</v>
      </c>
      <c r="N15" s="57">
        <v>62541468</v>
      </c>
      <c r="O15" s="57">
        <v>123837563</v>
      </c>
      <c r="P15" s="57">
        <v>186819140</v>
      </c>
      <c r="Q15" s="57">
        <v>238989272</v>
      </c>
      <c r="R15" s="57">
        <v>66880193</v>
      </c>
      <c r="S15" s="57">
        <v>135467791</v>
      </c>
      <c r="T15" s="57">
        <v>210580620</v>
      </c>
    </row>
    <row r="16" spans="2:20" s="23" customFormat="1">
      <c r="B16" s="23" t="s">
        <v>120</v>
      </c>
      <c r="E16" s="131" t="s">
        <v>286</v>
      </c>
      <c r="F16" s="57">
        <v>-47883166</v>
      </c>
      <c r="G16" s="57">
        <v>-106914470</v>
      </c>
      <c r="H16" s="57">
        <v>-96558721</v>
      </c>
      <c r="I16" s="57">
        <v>-112968216</v>
      </c>
      <c r="J16" s="57">
        <v>-50044215</v>
      </c>
      <c r="K16" s="57">
        <v>-103011872</v>
      </c>
      <c r="L16" s="57">
        <v>-120980799</v>
      </c>
      <c r="M16" s="57">
        <v>-271366603</v>
      </c>
      <c r="N16" s="57">
        <v>-86136312</v>
      </c>
      <c r="O16" s="57">
        <v>-179681671</v>
      </c>
      <c r="P16" s="57">
        <v>-285169236</v>
      </c>
      <c r="Q16" s="57">
        <v>-414949811</v>
      </c>
      <c r="R16" s="57">
        <v>-164694513</v>
      </c>
      <c r="S16" s="57">
        <v>-337319011</v>
      </c>
      <c r="T16" s="57">
        <v>-532916863</v>
      </c>
    </row>
    <row r="17" spans="2:20" s="23" customFormat="1">
      <c r="B17" s="23" t="s">
        <v>121</v>
      </c>
      <c r="E17" s="131" t="s">
        <v>286</v>
      </c>
      <c r="F17" s="57">
        <v>46411323</v>
      </c>
      <c r="G17" s="57">
        <v>86955046</v>
      </c>
      <c r="H17" s="57">
        <v>141603582</v>
      </c>
      <c r="I17" s="57">
        <v>217714440</v>
      </c>
      <c r="J17" s="57">
        <v>59218509</v>
      </c>
      <c r="K17" s="57">
        <v>118123084</v>
      </c>
      <c r="L17" s="57">
        <v>178265351</v>
      </c>
      <c r="M17" s="57">
        <v>240996723</v>
      </c>
      <c r="N17" s="57">
        <v>62260735</v>
      </c>
      <c r="O17" s="57">
        <v>143471750</v>
      </c>
      <c r="P17" s="57">
        <v>220029899</v>
      </c>
      <c r="Q17" s="57">
        <v>306486612</v>
      </c>
      <c r="R17" s="57">
        <v>80299758</v>
      </c>
      <c r="S17" s="57">
        <v>277568754</v>
      </c>
      <c r="T17" s="57">
        <v>352013011</v>
      </c>
    </row>
    <row r="18" spans="2:20" s="23" customFormat="1">
      <c r="B18" s="23" t="s">
        <v>122</v>
      </c>
      <c r="E18" s="131" t="s">
        <v>286</v>
      </c>
      <c r="F18" s="57">
        <v>-20732588</v>
      </c>
      <c r="G18" s="57">
        <v>-35527808</v>
      </c>
      <c r="H18" s="57">
        <v>-53503829</v>
      </c>
      <c r="I18" s="57">
        <v>-173330897</v>
      </c>
      <c r="J18" s="57">
        <v>-24776224</v>
      </c>
      <c r="K18" s="57">
        <v>-52509090</v>
      </c>
      <c r="L18" s="57">
        <v>-146408771</v>
      </c>
      <c r="M18" s="57">
        <v>-169141081</v>
      </c>
      <c r="N18" s="57">
        <v>-27643330</v>
      </c>
      <c r="O18" s="57">
        <v>-57307383</v>
      </c>
      <c r="P18" s="57">
        <v>-90736403</v>
      </c>
      <c r="Q18" s="57">
        <v>-123001285</v>
      </c>
      <c r="R18" s="57">
        <v>-30328734</v>
      </c>
      <c r="S18" s="57">
        <v>-111354338</v>
      </c>
      <c r="T18" s="57">
        <v>-139736806</v>
      </c>
    </row>
    <row r="19" spans="2:20">
      <c r="B19" s="51" t="s">
        <v>123</v>
      </c>
      <c r="E19" s="5" t="s">
        <v>286</v>
      </c>
      <c r="F19" s="52">
        <v>4229757</v>
      </c>
      <c r="G19" s="52">
        <v>5095634</v>
      </c>
      <c r="H19" s="52">
        <v>3988404</v>
      </c>
      <c r="I19" s="52">
        <v>2543060</v>
      </c>
      <c r="J19" s="52">
        <v>118695</v>
      </c>
      <c r="K19" s="52">
        <v>-98828</v>
      </c>
      <c r="L19" s="52">
        <v>1349425</v>
      </c>
      <c r="M19" s="52">
        <v>341709</v>
      </c>
      <c r="N19" s="52">
        <v>-386472</v>
      </c>
      <c r="O19" s="57">
        <v>-303438</v>
      </c>
      <c r="P19" s="57">
        <v>-557804</v>
      </c>
      <c r="Q19" s="57">
        <v>247552</v>
      </c>
      <c r="R19" s="52">
        <v>-228645</v>
      </c>
      <c r="S19" s="57">
        <v>106449</v>
      </c>
      <c r="T19" s="57">
        <v>87829</v>
      </c>
    </row>
    <row r="20" spans="2:20">
      <c r="B20" s="51" t="s">
        <v>124</v>
      </c>
      <c r="E20" s="5" t="s">
        <v>286</v>
      </c>
      <c r="F20" s="52">
        <v>-1891323</v>
      </c>
      <c r="G20" s="52">
        <v>-1186823</v>
      </c>
      <c r="H20" s="52">
        <v>-1577853</v>
      </c>
      <c r="I20" s="52">
        <v>241176</v>
      </c>
      <c r="J20" s="52">
        <v>-721320</v>
      </c>
      <c r="K20" s="52">
        <v>-626974</v>
      </c>
      <c r="L20" s="52">
        <v>-2994889</v>
      </c>
      <c r="M20" s="52">
        <v>728846</v>
      </c>
      <c r="N20" s="52">
        <v>-150880</v>
      </c>
      <c r="O20" s="57">
        <v>71022</v>
      </c>
      <c r="P20" s="57">
        <v>2479075</v>
      </c>
      <c r="Q20" s="57">
        <v>3601071</v>
      </c>
      <c r="R20" s="52">
        <v>1655596</v>
      </c>
      <c r="S20" s="57">
        <v>2403914</v>
      </c>
      <c r="T20" s="57">
        <v>2360281</v>
      </c>
    </row>
    <row r="21" spans="2:20">
      <c r="B21" s="51" t="s">
        <v>125</v>
      </c>
      <c r="E21" s="5" t="s">
        <v>286</v>
      </c>
      <c r="F21" s="52">
        <v>308682</v>
      </c>
      <c r="G21" s="52">
        <v>2720058</v>
      </c>
      <c r="H21" s="52">
        <v>3767764</v>
      </c>
      <c r="I21" s="52">
        <v>3580092</v>
      </c>
      <c r="J21" s="52">
        <v>399587</v>
      </c>
      <c r="K21" s="52">
        <v>5366273</v>
      </c>
      <c r="L21" s="57">
        <v>5327310</v>
      </c>
      <c r="M21" s="52">
        <v>5620831</v>
      </c>
      <c r="N21" s="52">
        <v>343485</v>
      </c>
      <c r="O21" s="57">
        <v>1020522</v>
      </c>
      <c r="P21" s="57">
        <v>1507359</v>
      </c>
      <c r="Q21" s="57">
        <v>3814867</v>
      </c>
      <c r="R21" s="52">
        <v>2697586</v>
      </c>
      <c r="S21" s="57">
        <v>1463030</v>
      </c>
      <c r="T21" s="57">
        <v>2093714</v>
      </c>
    </row>
    <row r="22" spans="2:20">
      <c r="B22" s="51" t="s">
        <v>274</v>
      </c>
      <c r="E22" s="5" t="s">
        <v>286</v>
      </c>
      <c r="F22" s="52">
        <v>400820</v>
      </c>
      <c r="G22" s="52">
        <v>400819</v>
      </c>
      <c r="H22" s="52">
        <v>400819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188">
        <v>0</v>
      </c>
      <c r="P22" s="26">
        <v>0</v>
      </c>
      <c r="Q22" s="188">
        <v>0</v>
      </c>
      <c r="R22" s="26">
        <v>0</v>
      </c>
      <c r="S22" s="26">
        <v>0</v>
      </c>
      <c r="T22" s="26">
        <v>0</v>
      </c>
    </row>
    <row r="23" spans="2:20" s="23" customFormat="1">
      <c r="B23" s="23" t="s">
        <v>126</v>
      </c>
      <c r="E23" s="131" t="s">
        <v>286</v>
      </c>
      <c r="F23" s="57">
        <v>237682</v>
      </c>
      <c r="G23" s="52">
        <v>364248</v>
      </c>
      <c r="H23" s="57">
        <v>417187</v>
      </c>
      <c r="I23" s="57">
        <v>245573288</v>
      </c>
      <c r="J23" s="57">
        <v>1371665</v>
      </c>
      <c r="K23" s="52">
        <v>1912153</v>
      </c>
      <c r="L23" s="57">
        <v>6187380</v>
      </c>
      <c r="M23" s="57">
        <v>23601948</v>
      </c>
      <c r="N23" s="57">
        <v>141767</v>
      </c>
      <c r="O23" s="57">
        <v>3398638.4553100001</v>
      </c>
      <c r="P23" s="57">
        <v>5541064</v>
      </c>
      <c r="Q23" s="57">
        <v>24659555</v>
      </c>
      <c r="R23" s="57">
        <v>1058946</v>
      </c>
      <c r="S23" s="57">
        <v>39700583</v>
      </c>
      <c r="T23" s="57">
        <v>41603030</v>
      </c>
    </row>
    <row r="24" spans="2:20" s="23" customFormat="1">
      <c r="B24" s="23" t="s">
        <v>289</v>
      </c>
      <c r="E24" s="131" t="s">
        <v>286</v>
      </c>
      <c r="F24" s="26">
        <v>0</v>
      </c>
      <c r="G24" s="26">
        <v>0</v>
      </c>
      <c r="H24" s="26">
        <v>0</v>
      </c>
      <c r="I24" s="26">
        <v>0</v>
      </c>
      <c r="J24" s="57">
        <v>5941145</v>
      </c>
      <c r="K24" s="52">
        <v>27482877</v>
      </c>
      <c r="L24" s="57">
        <v>42346719</v>
      </c>
      <c r="M24" s="26">
        <v>0</v>
      </c>
      <c r="N24" s="26">
        <v>0</v>
      </c>
      <c r="O24" s="57">
        <v>215207</v>
      </c>
      <c r="P24" s="57">
        <v>9716471</v>
      </c>
      <c r="Q24" s="57">
        <v>6633358</v>
      </c>
      <c r="R24" s="26">
        <v>0</v>
      </c>
      <c r="S24" s="57">
        <v>2091012</v>
      </c>
      <c r="T24" s="57">
        <v>2280663</v>
      </c>
    </row>
    <row r="25" spans="2:20">
      <c r="B25" s="51" t="s">
        <v>127</v>
      </c>
      <c r="E25" s="5" t="s">
        <v>286</v>
      </c>
      <c r="F25" s="26">
        <v>0</v>
      </c>
      <c r="G25" s="26">
        <v>0</v>
      </c>
      <c r="H25" s="26">
        <v>0</v>
      </c>
      <c r="I25" s="52">
        <v>9342198</v>
      </c>
      <c r="J25" s="26">
        <v>0</v>
      </c>
      <c r="K25" s="26">
        <v>0</v>
      </c>
      <c r="L25" s="26">
        <v>0</v>
      </c>
      <c r="M25" s="52">
        <v>5503379</v>
      </c>
      <c r="N25" s="52">
        <v>-14686162</v>
      </c>
      <c r="O25" s="57">
        <v>-14686162</v>
      </c>
      <c r="P25" s="57">
        <v>-14686162</v>
      </c>
      <c r="Q25" s="57">
        <v>-14845359</v>
      </c>
      <c r="R25" s="26">
        <v>0</v>
      </c>
      <c r="S25" s="26">
        <v>0</v>
      </c>
      <c r="T25" s="26">
        <v>0</v>
      </c>
    </row>
    <row r="26" spans="2:20">
      <c r="B26" s="51" t="s">
        <v>128</v>
      </c>
      <c r="E26" s="5" t="s">
        <v>286</v>
      </c>
      <c r="F26" s="26">
        <v>0</v>
      </c>
      <c r="G26" s="26">
        <v>0</v>
      </c>
      <c r="H26" s="26">
        <v>0</v>
      </c>
      <c r="I26" s="52">
        <v>51548508</v>
      </c>
      <c r="J26" s="26">
        <v>0</v>
      </c>
      <c r="K26" s="52">
        <v>6936323</v>
      </c>
      <c r="L26" s="52">
        <v>-13361794</v>
      </c>
      <c r="M26" s="52">
        <v>-3417616</v>
      </c>
      <c r="N26" s="26">
        <v>0</v>
      </c>
      <c r="O26" s="57">
        <v>-26414368</v>
      </c>
      <c r="P26" s="57">
        <v>-26414367</v>
      </c>
      <c r="Q26" s="57">
        <v>-24157581</v>
      </c>
      <c r="R26" s="52">
        <v>-27290</v>
      </c>
      <c r="S26" s="57">
        <v>1125804</v>
      </c>
      <c r="T26" s="57">
        <v>-794955</v>
      </c>
    </row>
    <row r="27" spans="2:20">
      <c r="B27" s="51" t="s">
        <v>129</v>
      </c>
      <c r="E27" s="5" t="s">
        <v>286</v>
      </c>
      <c r="F27" s="26">
        <v>0</v>
      </c>
      <c r="G27" s="26">
        <v>0</v>
      </c>
      <c r="H27" s="52">
        <v>11025735</v>
      </c>
      <c r="I27" s="52">
        <v>10969792</v>
      </c>
      <c r="J27" s="26">
        <v>0</v>
      </c>
      <c r="K27" s="26">
        <v>0</v>
      </c>
      <c r="L27" s="26">
        <v>0</v>
      </c>
      <c r="M27" s="52">
        <v>1346447</v>
      </c>
      <c r="N27" s="26">
        <v>0</v>
      </c>
      <c r="O27" s="188">
        <v>0</v>
      </c>
      <c r="P27" s="188">
        <v>0</v>
      </c>
      <c r="Q27" s="188">
        <v>0</v>
      </c>
      <c r="R27" s="26">
        <v>0</v>
      </c>
      <c r="S27" s="26">
        <v>0</v>
      </c>
      <c r="T27" s="26">
        <v>0</v>
      </c>
    </row>
    <row r="28" spans="2:20" s="23" customFormat="1">
      <c r="B28" s="23" t="s">
        <v>130</v>
      </c>
      <c r="E28" s="131" t="s">
        <v>286</v>
      </c>
      <c r="F28" s="26">
        <v>0</v>
      </c>
      <c r="G28" s="26">
        <v>0</v>
      </c>
      <c r="H28" s="26">
        <v>0</v>
      </c>
      <c r="I28" s="57">
        <v>85744</v>
      </c>
      <c r="J28" s="26">
        <v>0</v>
      </c>
      <c r="K28" s="26">
        <v>0</v>
      </c>
      <c r="L28" s="26">
        <v>0</v>
      </c>
      <c r="M28" s="57">
        <v>92601</v>
      </c>
      <c r="N28" s="26">
        <v>0</v>
      </c>
      <c r="O28" s="188">
        <v>0</v>
      </c>
      <c r="P28" s="188">
        <v>0</v>
      </c>
      <c r="Q28" s="188">
        <v>0</v>
      </c>
      <c r="R28" s="26">
        <v>0</v>
      </c>
      <c r="S28" s="26">
        <v>0</v>
      </c>
      <c r="T28" s="26">
        <v>0</v>
      </c>
    </row>
    <row r="29" spans="2:20">
      <c r="B29" s="51" t="s">
        <v>131</v>
      </c>
      <c r="E29" s="5" t="s">
        <v>286</v>
      </c>
      <c r="F29" s="26">
        <v>0</v>
      </c>
      <c r="G29" s="26">
        <v>0</v>
      </c>
      <c r="H29" s="26">
        <v>0</v>
      </c>
      <c r="I29" s="52">
        <v>-427840668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188">
        <v>0</v>
      </c>
      <c r="P29" s="188">
        <v>0</v>
      </c>
      <c r="Q29" s="188">
        <v>0</v>
      </c>
      <c r="R29" s="26">
        <v>0</v>
      </c>
      <c r="S29" s="57">
        <v>251680</v>
      </c>
      <c r="T29" s="57">
        <v>387293</v>
      </c>
    </row>
    <row r="30" spans="2:20">
      <c r="B30" s="51" t="s">
        <v>132</v>
      </c>
      <c r="E30" s="5" t="s">
        <v>286</v>
      </c>
      <c r="F30" s="26">
        <v>0</v>
      </c>
      <c r="G30" s="26">
        <v>0</v>
      </c>
      <c r="H30" s="26">
        <v>0</v>
      </c>
      <c r="I30" s="52">
        <v>6151234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188">
        <v>0</v>
      </c>
      <c r="P30" s="188">
        <v>0</v>
      </c>
      <c r="Q30" s="188">
        <v>0</v>
      </c>
      <c r="R30" s="26">
        <v>0</v>
      </c>
      <c r="S30" s="26">
        <v>0</v>
      </c>
      <c r="T30" s="26">
        <v>0</v>
      </c>
    </row>
    <row r="31" spans="2:20">
      <c r="B31" s="51" t="s">
        <v>133</v>
      </c>
      <c r="E31" s="5" t="s">
        <v>286</v>
      </c>
      <c r="F31" s="26">
        <v>0</v>
      </c>
      <c r="G31" s="26">
        <v>0</v>
      </c>
      <c r="H31" s="26">
        <v>0</v>
      </c>
      <c r="I31" s="26">
        <v>0</v>
      </c>
      <c r="J31" s="26">
        <v>42787</v>
      </c>
      <c r="K31" s="26">
        <v>0</v>
      </c>
      <c r="L31" s="26">
        <v>0</v>
      </c>
      <c r="M31" s="26">
        <v>0</v>
      </c>
      <c r="N31" s="26">
        <v>0</v>
      </c>
      <c r="O31" s="188">
        <v>0</v>
      </c>
      <c r="P31" s="188">
        <v>0</v>
      </c>
      <c r="Q31" s="57">
        <v>-12678</v>
      </c>
      <c r="R31" s="26">
        <v>0</v>
      </c>
      <c r="S31" s="26">
        <v>0</v>
      </c>
      <c r="T31" s="26">
        <v>0</v>
      </c>
    </row>
    <row r="32" spans="2:20">
      <c r="B32" s="51" t="s">
        <v>134</v>
      </c>
      <c r="E32" s="5" t="s">
        <v>286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52">
        <v>-9549</v>
      </c>
      <c r="L32" s="57">
        <v>-9550</v>
      </c>
      <c r="M32" s="26">
        <v>-9550</v>
      </c>
      <c r="N32" s="26">
        <v>0</v>
      </c>
      <c r="O32" s="188">
        <v>0</v>
      </c>
      <c r="P32" s="188">
        <v>0</v>
      </c>
      <c r="Q32" s="188">
        <v>0</v>
      </c>
      <c r="R32" s="26">
        <v>0</v>
      </c>
      <c r="S32" s="26">
        <v>0</v>
      </c>
      <c r="T32" s="26">
        <v>0</v>
      </c>
    </row>
    <row r="33" spans="2:20">
      <c r="B33" s="51" t="s">
        <v>135</v>
      </c>
      <c r="E33" s="5" t="s">
        <v>286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188">
        <v>0</v>
      </c>
      <c r="P33" s="188">
        <v>0</v>
      </c>
      <c r="Q33" s="57">
        <v>20722047</v>
      </c>
      <c r="R33" s="26">
        <v>0</v>
      </c>
      <c r="S33" s="26">
        <v>0</v>
      </c>
      <c r="T33" s="26">
        <v>0</v>
      </c>
    </row>
    <row r="34" spans="2:20">
      <c r="B34" s="51" t="s">
        <v>301</v>
      </c>
      <c r="E34" s="5" t="s">
        <v>286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57">
        <v>-78775000</v>
      </c>
      <c r="P34" s="57">
        <v>-161871304</v>
      </c>
      <c r="Q34" s="57">
        <v>-245447608</v>
      </c>
      <c r="R34" s="26">
        <v>0</v>
      </c>
      <c r="S34" s="57">
        <v>-163265000</v>
      </c>
      <c r="T34" s="57">
        <v>-252382802</v>
      </c>
    </row>
    <row r="35" spans="2:20" s="23" customFormat="1">
      <c r="B35" s="23" t="s">
        <v>136</v>
      </c>
      <c r="E35" s="131" t="s">
        <v>286</v>
      </c>
      <c r="F35" s="57">
        <v>10409820</v>
      </c>
      <c r="G35" s="57">
        <v>23584425</v>
      </c>
      <c r="H35" s="57">
        <v>66316447</v>
      </c>
      <c r="I35" s="57">
        <v>111172893</v>
      </c>
      <c r="J35" s="57">
        <v>7899973</v>
      </c>
      <c r="K35" s="57">
        <v>6131017</v>
      </c>
      <c r="L35" s="57">
        <v>12344036</v>
      </c>
      <c r="M35" s="57">
        <v>30588191</v>
      </c>
      <c r="N35" s="57">
        <v>-1892353</v>
      </c>
      <c r="O35" s="57">
        <v>4369836</v>
      </c>
      <c r="P35" s="57">
        <v>9886786</v>
      </c>
      <c r="Q35" s="57">
        <v>10104178</v>
      </c>
      <c r="R35" s="57">
        <v>4158215</v>
      </c>
      <c r="S35" s="57">
        <v>20409982</v>
      </c>
      <c r="T35" s="57">
        <v>34022886</v>
      </c>
    </row>
    <row r="36" spans="2:20" s="23" customFormat="1">
      <c r="B36" s="23" t="s">
        <v>137</v>
      </c>
      <c r="E36" s="131" t="s">
        <v>286</v>
      </c>
      <c r="F36" s="57">
        <v>-3165757</v>
      </c>
      <c r="G36" s="57">
        <v>-950955</v>
      </c>
      <c r="H36" s="57">
        <v>-698691</v>
      </c>
      <c r="I36" s="57">
        <v>-4484560</v>
      </c>
      <c r="J36" s="57">
        <v>808475</v>
      </c>
      <c r="K36" s="57">
        <v>389136</v>
      </c>
      <c r="L36" s="57">
        <v>1058502</v>
      </c>
      <c r="M36" s="57">
        <v>5318172</v>
      </c>
      <c r="N36" s="57">
        <v>693294</v>
      </c>
      <c r="O36" s="57">
        <v>1129867</v>
      </c>
      <c r="P36" s="57">
        <v>1860842</v>
      </c>
      <c r="Q36" s="57">
        <v>4030308</v>
      </c>
      <c r="R36" s="57">
        <v>145483</v>
      </c>
      <c r="S36" s="57">
        <v>762552</v>
      </c>
      <c r="T36" s="57">
        <v>940206</v>
      </c>
    </row>
    <row r="37" spans="2:20">
      <c r="B37" s="51" t="s">
        <v>138</v>
      </c>
      <c r="E37" s="5" t="s">
        <v>286</v>
      </c>
      <c r="F37" s="26">
        <v>0</v>
      </c>
      <c r="G37" s="26">
        <v>0</v>
      </c>
      <c r="H37" s="26">
        <v>0</v>
      </c>
      <c r="I37" s="52">
        <v>1589628</v>
      </c>
      <c r="J37" s="26">
        <v>0</v>
      </c>
      <c r="K37" s="52">
        <v>1347560</v>
      </c>
      <c r="L37" s="52">
        <v>1347560</v>
      </c>
      <c r="M37" s="52">
        <v>1347558</v>
      </c>
      <c r="N37" s="52">
        <v>-4295</v>
      </c>
      <c r="O37" s="57">
        <v>-12678</v>
      </c>
      <c r="P37" s="57">
        <v>-12678</v>
      </c>
      <c r="Q37" s="188">
        <v>0</v>
      </c>
      <c r="R37" s="26">
        <v>0</v>
      </c>
      <c r="S37" s="26">
        <v>0</v>
      </c>
      <c r="T37" s="26">
        <v>0</v>
      </c>
    </row>
    <row r="38" spans="2:20">
      <c r="B38" s="51" t="s">
        <v>139</v>
      </c>
      <c r="E38" s="5" t="s">
        <v>286</v>
      </c>
      <c r="F38" s="52">
        <v>-18898624</v>
      </c>
      <c r="G38" s="52">
        <v>-59062147</v>
      </c>
      <c r="H38" s="52">
        <v>-166379620</v>
      </c>
      <c r="I38" s="52">
        <v>-321841594</v>
      </c>
      <c r="J38" s="52">
        <v>-7108410</v>
      </c>
      <c r="K38" s="52">
        <v>-19399406</v>
      </c>
      <c r="L38" s="52">
        <v>-18036222</v>
      </c>
      <c r="M38" s="52">
        <v>-18888571</v>
      </c>
      <c r="N38" s="52">
        <v>32748346</v>
      </c>
      <c r="O38" s="57">
        <v>4624302</v>
      </c>
      <c r="P38" s="57">
        <v>-101112191</v>
      </c>
      <c r="Q38" s="57">
        <v>-74664799</v>
      </c>
      <c r="R38" s="52">
        <v>56376419</v>
      </c>
      <c r="S38" s="57">
        <v>1231224</v>
      </c>
      <c r="T38" s="57">
        <v>17694045</v>
      </c>
    </row>
    <row r="39" spans="2:20">
      <c r="B39" s="54" t="s">
        <v>140</v>
      </c>
      <c r="C39" s="54"/>
      <c r="D39" s="54"/>
      <c r="E39" s="134" t="s">
        <v>286</v>
      </c>
      <c r="F39" s="55">
        <f>SUM(F13:F38)</f>
        <v>50313053</v>
      </c>
      <c r="G39" s="55">
        <f t="shared" ref="G39:H39" si="1">SUM(G13:G38)</f>
        <v>136363239</v>
      </c>
      <c r="H39" s="55">
        <f t="shared" si="1"/>
        <v>405460059</v>
      </c>
      <c r="I39" s="55">
        <f t="shared" ref="I39:Q39" si="2">SUM(I13:I38)</f>
        <v>509894515</v>
      </c>
      <c r="J39" s="186">
        <f t="shared" si="2"/>
        <v>104585341</v>
      </c>
      <c r="K39" s="55">
        <f t="shared" si="2"/>
        <v>248638254</v>
      </c>
      <c r="L39" s="55">
        <f t="shared" si="2"/>
        <v>408999754</v>
      </c>
      <c r="M39" s="55">
        <f t="shared" si="2"/>
        <v>593697065</v>
      </c>
      <c r="N39" s="55">
        <f t="shared" si="2"/>
        <v>163197843</v>
      </c>
      <c r="O39" s="186">
        <f t="shared" si="2"/>
        <v>287206348.45530999</v>
      </c>
      <c r="P39" s="186">
        <f t="shared" si="2"/>
        <v>343956827</v>
      </c>
      <c r="Q39" s="186">
        <f t="shared" si="2"/>
        <v>432282227</v>
      </c>
      <c r="R39" s="55">
        <f t="shared" ref="R39:S39" si="3">SUM(R13:R38)</f>
        <v>263097313</v>
      </c>
      <c r="S39" s="55">
        <f t="shared" si="3"/>
        <v>339162977</v>
      </c>
      <c r="T39" s="55">
        <f t="shared" ref="T39" si="4">SUM(T13:T38)</f>
        <v>590741941</v>
      </c>
    </row>
    <row r="40" spans="2:20">
      <c r="F40" s="52"/>
      <c r="G40" s="52"/>
      <c r="H40" s="52"/>
      <c r="I40" s="52"/>
      <c r="J40" s="52"/>
      <c r="K40" s="52"/>
      <c r="L40" s="52"/>
      <c r="M40" s="52"/>
      <c r="N40" s="52"/>
      <c r="O40" s="57"/>
      <c r="P40" s="57"/>
      <c r="Q40" s="57"/>
      <c r="R40" s="52"/>
      <c r="S40" s="52"/>
      <c r="T40" s="52"/>
    </row>
    <row r="41" spans="2:20">
      <c r="B41" s="51" t="s">
        <v>141</v>
      </c>
      <c r="E41" s="5" t="s">
        <v>286</v>
      </c>
      <c r="F41" s="52">
        <v>15655180</v>
      </c>
      <c r="G41" s="52">
        <v>12270713</v>
      </c>
      <c r="H41" s="52">
        <v>26628714</v>
      </c>
      <c r="I41" s="52">
        <v>57113535</v>
      </c>
      <c r="J41" s="52">
        <v>8291868</v>
      </c>
      <c r="K41" s="52">
        <v>4246736</v>
      </c>
      <c r="L41" s="52">
        <v>301733</v>
      </c>
      <c r="M41" s="52">
        <v>23309510</v>
      </c>
      <c r="N41" s="52">
        <v>8712043</v>
      </c>
      <c r="O41" s="57">
        <v>-11140398</v>
      </c>
      <c r="P41" s="57">
        <v>-20278936</v>
      </c>
      <c r="Q41" s="57">
        <v>-25219023</v>
      </c>
      <c r="R41" s="52">
        <v>-5991662</v>
      </c>
      <c r="S41" s="52">
        <v>-16443808</v>
      </c>
      <c r="T41" s="52">
        <v>-26215690</v>
      </c>
    </row>
    <row r="42" spans="2:20">
      <c r="B42" s="51" t="s">
        <v>142</v>
      </c>
      <c r="E42" s="5" t="s">
        <v>286</v>
      </c>
      <c r="F42" s="52">
        <v>8422412</v>
      </c>
      <c r="G42" s="52">
        <v>9888717</v>
      </c>
      <c r="H42" s="52">
        <v>15327322</v>
      </c>
      <c r="I42" s="52">
        <v>-1186992</v>
      </c>
      <c r="J42" s="52">
        <v>-8207689</v>
      </c>
      <c r="K42" s="52">
        <v>-18175927</v>
      </c>
      <c r="L42" s="52">
        <v>-24241023</v>
      </c>
      <c r="M42" s="52">
        <v>-6666694</v>
      </c>
      <c r="N42" s="52">
        <v>-12681515</v>
      </c>
      <c r="O42" s="57">
        <v>-5715999</v>
      </c>
      <c r="P42" s="57">
        <v>-1995671</v>
      </c>
      <c r="Q42" s="57">
        <v>-131181</v>
      </c>
      <c r="R42" s="52">
        <v>8247183</v>
      </c>
      <c r="S42" s="52">
        <v>1117481</v>
      </c>
      <c r="T42" s="52">
        <v>3674385</v>
      </c>
    </row>
    <row r="43" spans="2:20">
      <c r="B43" s="51" t="s">
        <v>143</v>
      </c>
      <c r="E43" s="5" t="s">
        <v>286</v>
      </c>
      <c r="F43" s="52">
        <v>12098607</v>
      </c>
      <c r="G43" s="52">
        <v>11026229</v>
      </c>
      <c r="H43" s="52">
        <v>-9106725</v>
      </c>
      <c r="I43" s="52">
        <v>-110105376</v>
      </c>
      <c r="J43" s="52">
        <v>-14752362</v>
      </c>
      <c r="K43" s="52">
        <v>-47217429</v>
      </c>
      <c r="L43" s="52">
        <v>-103361698</v>
      </c>
      <c r="M43" s="52">
        <v>-199108793</v>
      </c>
      <c r="N43" s="52">
        <v>30142409</v>
      </c>
      <c r="O43" s="57">
        <v>56210531</v>
      </c>
      <c r="P43" s="57">
        <v>91990157</v>
      </c>
      <c r="Q43" s="57">
        <v>36815267</v>
      </c>
      <c r="R43" s="52">
        <v>-172238285</v>
      </c>
      <c r="S43" s="52">
        <v>-212678177</v>
      </c>
      <c r="T43" s="52">
        <v>-272296955</v>
      </c>
    </row>
    <row r="44" spans="2:20">
      <c r="B44" s="51" t="s">
        <v>144</v>
      </c>
      <c r="E44" s="5" t="s">
        <v>286</v>
      </c>
      <c r="F44" s="52">
        <v>-19480525</v>
      </c>
      <c r="G44" s="52">
        <v>-19673809</v>
      </c>
      <c r="H44" s="52">
        <v>-20967012</v>
      </c>
      <c r="I44" s="52">
        <v>-47542464</v>
      </c>
      <c r="J44" s="52">
        <v>-9305786</v>
      </c>
      <c r="K44" s="52">
        <v>2852803</v>
      </c>
      <c r="L44" s="52">
        <v>-1684857</v>
      </c>
      <c r="M44" s="52">
        <v>-39469136</v>
      </c>
      <c r="N44" s="52">
        <v>12979483</v>
      </c>
      <c r="O44" s="57">
        <v>37319963</v>
      </c>
      <c r="P44" s="57">
        <v>40373004</v>
      </c>
      <c r="Q44" s="57">
        <v>45229702</v>
      </c>
      <c r="R44" s="52">
        <v>-1650921</v>
      </c>
      <c r="S44" s="52">
        <v>-7362569</v>
      </c>
      <c r="T44" s="52">
        <v>-4025042</v>
      </c>
    </row>
    <row r="45" spans="2:20">
      <c r="B45" s="51" t="s">
        <v>145</v>
      </c>
      <c r="E45" s="5" t="s">
        <v>286</v>
      </c>
      <c r="F45" s="52">
        <v>25509785</v>
      </c>
      <c r="G45" s="52">
        <v>20733395</v>
      </c>
      <c r="H45" s="52">
        <v>14254051</v>
      </c>
      <c r="I45" s="52">
        <v>39745815</v>
      </c>
      <c r="J45" s="52">
        <v>34953190</v>
      </c>
      <c r="K45" s="52">
        <v>-15498379</v>
      </c>
      <c r="L45" s="52">
        <v>80411500</v>
      </c>
      <c r="M45" s="52">
        <v>132824726</v>
      </c>
      <c r="N45" s="52">
        <v>-12144080</v>
      </c>
      <c r="O45" s="57">
        <v>-69021409</v>
      </c>
      <c r="P45" s="57">
        <v>-51274485</v>
      </c>
      <c r="Q45" s="57">
        <v>-43902350</v>
      </c>
      <c r="R45" s="52">
        <v>-5544533</v>
      </c>
      <c r="S45" s="52">
        <v>111353544</v>
      </c>
      <c r="T45" s="52">
        <v>65204569</v>
      </c>
    </row>
    <row r="46" spans="2:20">
      <c r="B46" s="51" t="s">
        <v>146</v>
      </c>
      <c r="E46" s="5" t="s">
        <v>286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52">
        <v>1024904887</v>
      </c>
      <c r="L46" s="52">
        <v>1012020000</v>
      </c>
      <c r="M46" s="52">
        <v>1012020000</v>
      </c>
      <c r="N46" s="26">
        <v>0</v>
      </c>
      <c r="O46" s="188">
        <v>0</v>
      </c>
      <c r="P46" s="188">
        <v>0</v>
      </c>
      <c r="Q46" s="57">
        <v>167152608</v>
      </c>
      <c r="R46" s="26">
        <v>80787667</v>
      </c>
      <c r="S46" s="26">
        <v>163072674</v>
      </c>
      <c r="T46" s="52">
        <v>168062180</v>
      </c>
    </row>
    <row r="47" spans="2:20">
      <c r="B47" s="51" t="s">
        <v>275</v>
      </c>
      <c r="E47" s="5" t="s">
        <v>286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88">
        <v>0</v>
      </c>
      <c r="P47" s="188">
        <v>0</v>
      </c>
      <c r="Q47" s="188">
        <v>0</v>
      </c>
      <c r="R47" s="26"/>
      <c r="S47" s="26">
        <v>0</v>
      </c>
      <c r="T47" s="26">
        <v>0</v>
      </c>
    </row>
    <row r="48" spans="2:20">
      <c r="B48" s="51" t="s">
        <v>147</v>
      </c>
      <c r="E48" s="5" t="s">
        <v>286</v>
      </c>
      <c r="F48" s="52">
        <v>-20444472</v>
      </c>
      <c r="G48" s="52">
        <v>-17356203</v>
      </c>
      <c r="H48" s="52">
        <v>-52791091</v>
      </c>
      <c r="I48" s="52">
        <v>-24663004</v>
      </c>
      <c r="J48" s="52">
        <v>-167269</v>
      </c>
      <c r="K48" s="52">
        <v>-1301605</v>
      </c>
      <c r="L48" s="52">
        <v>16424519</v>
      </c>
      <c r="M48" s="52">
        <v>2220436</v>
      </c>
      <c r="N48" s="52">
        <v>-495989</v>
      </c>
      <c r="O48" s="57">
        <v>-24448983</v>
      </c>
      <c r="P48" s="57">
        <v>-24877261</v>
      </c>
      <c r="Q48" s="57">
        <v>-9361611</v>
      </c>
      <c r="R48" s="52">
        <v>-3375643</v>
      </c>
      <c r="S48" s="52">
        <v>-61623521</v>
      </c>
      <c r="T48" s="52">
        <v>-51436764</v>
      </c>
    </row>
    <row r="49" spans="2:20">
      <c r="B49" s="54" t="s">
        <v>148</v>
      </c>
      <c r="C49" s="54"/>
      <c r="D49" s="54"/>
      <c r="E49" s="134" t="s">
        <v>286</v>
      </c>
      <c r="F49" s="55">
        <f>SUM(F39:F48)</f>
        <v>72074040</v>
      </c>
      <c r="G49" s="55">
        <f t="shared" ref="G49:H49" si="5">SUM(G39:G48)</f>
        <v>153252281</v>
      </c>
      <c r="H49" s="55">
        <f t="shared" si="5"/>
        <v>378805318</v>
      </c>
      <c r="I49" s="55">
        <f t="shared" ref="I49:O49" si="6">SUM(I39:I48)</f>
        <v>423256029</v>
      </c>
      <c r="J49" s="55">
        <f t="shared" si="6"/>
        <v>115397293</v>
      </c>
      <c r="K49" s="55">
        <f t="shared" si="6"/>
        <v>1198449340</v>
      </c>
      <c r="L49" s="55">
        <f t="shared" si="6"/>
        <v>1388869928</v>
      </c>
      <c r="M49" s="55">
        <f t="shared" si="6"/>
        <v>1518827114</v>
      </c>
      <c r="N49" s="55">
        <f>SUM(N39:N48)</f>
        <v>189710194</v>
      </c>
      <c r="O49" s="186">
        <f t="shared" si="6"/>
        <v>270410053.45530999</v>
      </c>
      <c r="P49" s="186">
        <f>SUM(P39:P48)</f>
        <v>377893635</v>
      </c>
      <c r="Q49" s="186">
        <f>SUM(Q39:Q48)</f>
        <v>602865639</v>
      </c>
      <c r="R49" s="55">
        <f>SUM(R39:R48)</f>
        <v>163331119</v>
      </c>
      <c r="S49" s="55">
        <f>SUM(S39:S48)</f>
        <v>316598601</v>
      </c>
      <c r="T49" s="55">
        <f>SUM(T39:T48)</f>
        <v>473708624</v>
      </c>
    </row>
    <row r="50" spans="2:20">
      <c r="F50" s="52"/>
      <c r="G50" s="52"/>
      <c r="H50" s="52"/>
      <c r="I50" s="52"/>
      <c r="J50" s="52"/>
      <c r="K50" s="52"/>
      <c r="L50" s="52"/>
      <c r="M50" s="52"/>
      <c r="N50" s="52"/>
      <c r="O50" s="57"/>
      <c r="P50" s="57"/>
      <c r="Q50" s="57"/>
      <c r="R50" s="52"/>
      <c r="S50" s="52"/>
      <c r="T50" s="52"/>
    </row>
    <row r="51" spans="2:20">
      <c r="B51" s="51" t="s">
        <v>149</v>
      </c>
      <c r="E51" s="5" t="s">
        <v>286</v>
      </c>
      <c r="F51" s="52">
        <v>2490317</v>
      </c>
      <c r="G51" s="52">
        <v>1920821</v>
      </c>
      <c r="H51" s="52">
        <v>3269992</v>
      </c>
      <c r="I51" s="52">
        <v>6694868</v>
      </c>
      <c r="J51" s="52">
        <v>230843</v>
      </c>
      <c r="K51" s="52">
        <v>317059</v>
      </c>
      <c r="L51" s="52">
        <v>944487</v>
      </c>
      <c r="M51" s="52">
        <v>330120</v>
      </c>
      <c r="N51" s="52">
        <v>72474</v>
      </c>
      <c r="O51" s="57">
        <v>-75886</v>
      </c>
      <c r="P51" s="57">
        <v>257035</v>
      </c>
      <c r="Q51" s="57">
        <v>62577</v>
      </c>
      <c r="R51" s="52">
        <v>47874</v>
      </c>
      <c r="S51" s="52">
        <v>-2242282</v>
      </c>
      <c r="T51" s="52">
        <v>-1902291</v>
      </c>
    </row>
    <row r="52" spans="2:20">
      <c r="B52" s="51" t="s">
        <v>150</v>
      </c>
      <c r="E52" s="5" t="s">
        <v>286</v>
      </c>
      <c r="F52" s="52">
        <v>-40556594</v>
      </c>
      <c r="G52" s="52">
        <v>-56893487</v>
      </c>
      <c r="H52" s="52">
        <v>-85831390</v>
      </c>
      <c r="I52" s="52">
        <v>-187135282</v>
      </c>
      <c r="J52" s="52">
        <v>-45796216</v>
      </c>
      <c r="K52" s="52">
        <v>-58837901</v>
      </c>
      <c r="L52" s="52">
        <v>-78127452</v>
      </c>
      <c r="M52" s="52">
        <v>-106406440</v>
      </c>
      <c r="N52" s="52">
        <v>-25929236</v>
      </c>
      <c r="O52" s="57">
        <v>-26642806</v>
      </c>
      <c r="P52" s="57">
        <v>-40218834</v>
      </c>
      <c r="Q52" s="57">
        <v>-91203343</v>
      </c>
      <c r="R52" s="52">
        <v>-31993777</v>
      </c>
      <c r="S52" s="52">
        <v>-61530812</v>
      </c>
      <c r="T52" s="52">
        <v>-83425232</v>
      </c>
    </row>
    <row r="53" spans="2:20">
      <c r="B53" s="51" t="s">
        <v>151</v>
      </c>
      <c r="E53" s="5" t="s">
        <v>286</v>
      </c>
      <c r="F53" s="52">
        <v>14547395</v>
      </c>
      <c r="G53" s="52">
        <v>18001582</v>
      </c>
      <c r="H53" s="52">
        <v>81041413</v>
      </c>
      <c r="I53" s="52">
        <v>118778446</v>
      </c>
      <c r="J53" s="52">
        <v>13465589</v>
      </c>
      <c r="K53" s="52">
        <v>30468423</v>
      </c>
      <c r="L53" s="52">
        <v>42593516</v>
      </c>
      <c r="M53" s="52">
        <v>61212115</v>
      </c>
      <c r="N53" s="52">
        <v>20967959</v>
      </c>
      <c r="O53" s="57">
        <v>44898915</v>
      </c>
      <c r="P53" s="57">
        <v>74139172</v>
      </c>
      <c r="Q53" s="57">
        <v>104803503</v>
      </c>
      <c r="R53" s="52">
        <v>36875214</v>
      </c>
      <c r="S53" s="52">
        <v>72028260</v>
      </c>
      <c r="T53" s="52">
        <v>98046645</v>
      </c>
    </row>
    <row r="54" spans="2:20">
      <c r="B54" s="51" t="s">
        <v>152</v>
      </c>
      <c r="E54" s="5" t="s">
        <v>286</v>
      </c>
      <c r="F54" s="52">
        <v>-29610573</v>
      </c>
      <c r="G54" s="52">
        <v>-90296242</v>
      </c>
      <c r="H54" s="52">
        <v>-105121434</v>
      </c>
      <c r="I54" s="52">
        <v>-212864705</v>
      </c>
      <c r="J54" s="52">
        <v>-28789525</v>
      </c>
      <c r="K54" s="52">
        <v>-76817257</v>
      </c>
      <c r="L54" s="52">
        <v>-129430853</v>
      </c>
      <c r="M54" s="52">
        <v>-197781983</v>
      </c>
      <c r="N54" s="52">
        <v>-25368122</v>
      </c>
      <c r="O54" s="57">
        <v>-95941476</v>
      </c>
      <c r="P54" s="57">
        <v>-124944352</v>
      </c>
      <c r="Q54" s="57">
        <v>-216639835</v>
      </c>
      <c r="R54" s="52">
        <v>-39099313</v>
      </c>
      <c r="S54" s="52">
        <v>-110698700</v>
      </c>
      <c r="T54" s="52">
        <v>-173551081</v>
      </c>
    </row>
    <row r="55" spans="2:20">
      <c r="B55" s="53" t="s">
        <v>153</v>
      </c>
      <c r="C55" s="54"/>
      <c r="D55" s="54"/>
      <c r="E55" s="134" t="s">
        <v>286</v>
      </c>
      <c r="F55" s="55">
        <f t="shared" ref="F55:Q55" si="7">SUM(F49:F54)</f>
        <v>18944585</v>
      </c>
      <c r="G55" s="55">
        <f t="shared" si="7"/>
        <v>25984955</v>
      </c>
      <c r="H55" s="55">
        <f t="shared" si="7"/>
        <v>272163899</v>
      </c>
      <c r="I55" s="55">
        <f t="shared" si="7"/>
        <v>148729356</v>
      </c>
      <c r="J55" s="55">
        <f t="shared" si="7"/>
        <v>54507984</v>
      </c>
      <c r="K55" s="55">
        <f t="shared" si="7"/>
        <v>1093579664</v>
      </c>
      <c r="L55" s="55">
        <f t="shared" si="7"/>
        <v>1224849626</v>
      </c>
      <c r="M55" s="55">
        <f t="shared" si="7"/>
        <v>1276180926</v>
      </c>
      <c r="N55" s="55">
        <f t="shared" si="7"/>
        <v>159453269</v>
      </c>
      <c r="O55" s="186">
        <f t="shared" si="7"/>
        <v>192648800.45530999</v>
      </c>
      <c r="P55" s="186">
        <f t="shared" si="7"/>
        <v>287126656</v>
      </c>
      <c r="Q55" s="186">
        <f t="shared" si="7"/>
        <v>399888541</v>
      </c>
      <c r="R55" s="55">
        <f>SUM(R49:R54)</f>
        <v>129161117</v>
      </c>
      <c r="S55" s="55">
        <f>SUM(S49:S54)</f>
        <v>214155067</v>
      </c>
      <c r="T55" s="55">
        <f>SUM(T49:T54)</f>
        <v>312876665</v>
      </c>
    </row>
    <row r="56" spans="2:20">
      <c r="F56" s="52"/>
      <c r="G56" s="52"/>
      <c r="H56" s="52"/>
      <c r="I56" s="52"/>
      <c r="J56" s="52"/>
      <c r="K56" s="52"/>
      <c r="L56" s="52"/>
      <c r="M56" s="52"/>
      <c r="N56" s="52"/>
      <c r="O56" s="57"/>
      <c r="P56" s="57"/>
      <c r="Q56" s="52"/>
      <c r="R56" s="52"/>
      <c r="S56" s="52"/>
      <c r="T56" s="52"/>
    </row>
    <row r="57" spans="2:20">
      <c r="B57" s="56" t="s">
        <v>154</v>
      </c>
      <c r="F57" s="52"/>
      <c r="G57" s="52"/>
      <c r="H57" s="52"/>
      <c r="I57" s="52"/>
      <c r="J57" s="52"/>
      <c r="K57" s="52"/>
      <c r="L57" s="52"/>
      <c r="M57" s="52"/>
      <c r="N57" s="52"/>
      <c r="O57" s="57"/>
      <c r="P57" s="57"/>
      <c r="Q57" s="52"/>
      <c r="R57" s="52"/>
      <c r="S57" s="52"/>
      <c r="T57" s="52"/>
    </row>
    <row r="58" spans="2:20">
      <c r="B58" s="51" t="s">
        <v>155</v>
      </c>
      <c r="E58" s="5" t="s">
        <v>286</v>
      </c>
      <c r="F58" s="52">
        <v>12709569</v>
      </c>
      <c r="G58" s="52">
        <v>88523657</v>
      </c>
      <c r="H58" s="52">
        <v>-23691337</v>
      </c>
      <c r="I58" s="52">
        <v>313189387</v>
      </c>
      <c r="J58" s="52">
        <v>2620358</v>
      </c>
      <c r="K58" s="52">
        <v>132040296</v>
      </c>
      <c r="L58" s="52">
        <v>-452430561</v>
      </c>
      <c r="M58" s="52">
        <v>-269568073</v>
      </c>
      <c r="N58" s="52">
        <v>-449142337</v>
      </c>
      <c r="O58" s="57">
        <v>-711377929</v>
      </c>
      <c r="P58" s="57">
        <v>-734394280</v>
      </c>
      <c r="Q58" s="52">
        <v>-457272356</v>
      </c>
      <c r="R58" s="52">
        <v>493527048</v>
      </c>
      <c r="S58" s="52">
        <v>1170308562</v>
      </c>
      <c r="T58" s="52">
        <v>1323352390</v>
      </c>
    </row>
    <row r="59" spans="2:20">
      <c r="B59" s="51" t="s">
        <v>156</v>
      </c>
      <c r="E59" s="5" t="s">
        <v>286</v>
      </c>
      <c r="F59" s="52">
        <v>-110864682</v>
      </c>
      <c r="G59" s="52">
        <v>-218049517</v>
      </c>
      <c r="H59" s="52">
        <v>-398501808</v>
      </c>
      <c r="I59" s="52">
        <v>-557448149</v>
      </c>
      <c r="J59" s="52">
        <v>-83697981</v>
      </c>
      <c r="K59" s="52">
        <v>-166019365</v>
      </c>
      <c r="L59" s="52">
        <v>-316885678</v>
      </c>
      <c r="M59" s="52">
        <v>-464811894</v>
      </c>
      <c r="N59" s="52">
        <v>-87932130</v>
      </c>
      <c r="O59" s="57">
        <v>-168647760</v>
      </c>
      <c r="P59" s="57">
        <v>-286337220</v>
      </c>
      <c r="Q59" s="52">
        <v>-464352881</v>
      </c>
      <c r="R59" s="52">
        <v>-86188213</v>
      </c>
      <c r="S59" s="52">
        <v>-221198143</v>
      </c>
      <c r="T59" s="52">
        <v>-310826458</v>
      </c>
    </row>
    <row r="60" spans="2:20">
      <c r="B60" s="51" t="s">
        <v>157</v>
      </c>
      <c r="E60" s="5" t="s">
        <v>286</v>
      </c>
      <c r="F60" s="52">
        <v>179993</v>
      </c>
      <c r="G60" s="52">
        <v>1056013</v>
      </c>
      <c r="H60" s="52">
        <v>1388317</v>
      </c>
      <c r="I60" s="52">
        <v>22350510</v>
      </c>
      <c r="J60" s="52">
        <v>147363</v>
      </c>
      <c r="K60" s="52">
        <v>301354</v>
      </c>
      <c r="L60" s="26">
        <v>0</v>
      </c>
      <c r="M60" s="52">
        <v>1379771</v>
      </c>
      <c r="N60" s="52">
        <v>369722</v>
      </c>
      <c r="O60" s="57">
        <v>505754</v>
      </c>
      <c r="P60" s="57">
        <v>690875</v>
      </c>
      <c r="Q60" s="52">
        <v>1408198</v>
      </c>
      <c r="R60" s="52">
        <v>1169269</v>
      </c>
      <c r="S60" s="52">
        <v>3296130</v>
      </c>
      <c r="T60" s="52">
        <v>8053620</v>
      </c>
    </row>
    <row r="61" spans="2:20">
      <c r="B61" s="51" t="s">
        <v>158</v>
      </c>
      <c r="E61" s="5" t="s">
        <v>286</v>
      </c>
      <c r="F61" s="52">
        <v>313396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188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</row>
    <row r="62" spans="2:20" s="23" customFormat="1">
      <c r="B62" s="23" t="s">
        <v>159</v>
      </c>
      <c r="E62" s="131" t="s">
        <v>286</v>
      </c>
      <c r="F62" s="188">
        <v>0</v>
      </c>
      <c r="G62" s="57">
        <v>313396</v>
      </c>
      <c r="H62" s="57">
        <v>313396</v>
      </c>
      <c r="I62" s="57">
        <v>1372498443</v>
      </c>
      <c r="J62" s="188">
        <v>0</v>
      </c>
      <c r="K62" s="188">
        <v>0</v>
      </c>
      <c r="L62" s="57">
        <v>873848</v>
      </c>
      <c r="M62" s="188">
        <v>0</v>
      </c>
      <c r="N62" s="188">
        <v>0</v>
      </c>
      <c r="O62" s="188">
        <v>0</v>
      </c>
      <c r="P62" s="188">
        <v>0</v>
      </c>
      <c r="Q62" s="57">
        <v>9151261</v>
      </c>
      <c r="R62" s="188">
        <v>0</v>
      </c>
      <c r="S62" s="57">
        <v>3494379</v>
      </c>
      <c r="T62" s="57">
        <v>17967179</v>
      </c>
    </row>
    <row r="63" spans="2:20">
      <c r="B63" s="51" t="s">
        <v>160</v>
      </c>
      <c r="E63" s="5" t="s">
        <v>286</v>
      </c>
      <c r="F63" s="52">
        <v>4626250</v>
      </c>
      <c r="G63" s="52">
        <v>46441921</v>
      </c>
      <c r="H63" s="52">
        <v>132826280</v>
      </c>
      <c r="I63" s="52">
        <v>172719434</v>
      </c>
      <c r="J63" s="52">
        <v>6710458</v>
      </c>
      <c r="K63" s="52">
        <v>12560016</v>
      </c>
      <c r="L63" s="52">
        <v>59021692</v>
      </c>
      <c r="M63" s="52">
        <v>118607550</v>
      </c>
      <c r="N63" s="52">
        <v>3112785</v>
      </c>
      <c r="O63" s="57">
        <v>61654826</v>
      </c>
      <c r="P63" s="57">
        <v>70581239</v>
      </c>
      <c r="Q63" s="52">
        <v>271782500</v>
      </c>
      <c r="R63" s="52">
        <v>15295854</v>
      </c>
      <c r="S63" s="52">
        <v>78726436</v>
      </c>
      <c r="T63" s="52">
        <v>137058771</v>
      </c>
    </row>
    <row r="64" spans="2:20">
      <c r="B64" s="51" t="s">
        <v>161</v>
      </c>
      <c r="E64" s="5" t="s">
        <v>286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57">
        <v>180678</v>
      </c>
      <c r="P64" s="57">
        <v>180678</v>
      </c>
      <c r="Q64" s="52">
        <v>180678</v>
      </c>
      <c r="R64" s="26">
        <v>0</v>
      </c>
      <c r="S64" s="26">
        <v>0</v>
      </c>
      <c r="T64" s="52">
        <v>0</v>
      </c>
    </row>
    <row r="65" spans="2:20">
      <c r="B65" s="51" t="s">
        <v>162</v>
      </c>
      <c r="E65" s="5" t="s">
        <v>286</v>
      </c>
      <c r="F65" s="26">
        <v>0</v>
      </c>
      <c r="G65" s="52">
        <v>-925098</v>
      </c>
      <c r="H65" s="52">
        <v>-925098</v>
      </c>
      <c r="I65" s="52">
        <v>-41435041</v>
      </c>
      <c r="J65" s="52">
        <v>-26666217</v>
      </c>
      <c r="K65" s="52">
        <v>-54662631</v>
      </c>
      <c r="L65" s="52">
        <v>-89058017</v>
      </c>
      <c r="M65" s="52">
        <v>-160057189</v>
      </c>
      <c r="N65" s="52">
        <v>-2625</v>
      </c>
      <c r="O65" s="57">
        <v>-2625</v>
      </c>
      <c r="P65" s="57">
        <v>-2625</v>
      </c>
      <c r="Q65" s="52">
        <v>-2625</v>
      </c>
      <c r="R65" s="52">
        <v>-111</v>
      </c>
      <c r="S65" s="52">
        <v>-111</v>
      </c>
      <c r="T65" s="52">
        <v>-977291</v>
      </c>
    </row>
    <row r="66" spans="2:20">
      <c r="B66" s="51" t="s">
        <v>268</v>
      </c>
      <c r="E66" s="5" t="s">
        <v>286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52"/>
      <c r="N66" s="52"/>
      <c r="O66" s="188">
        <v>0</v>
      </c>
      <c r="P66" s="26">
        <v>0</v>
      </c>
      <c r="Q66" s="26">
        <v>0</v>
      </c>
      <c r="R66" s="52">
        <v>12443</v>
      </c>
      <c r="S66" s="52">
        <v>93951</v>
      </c>
      <c r="T66" s="52">
        <v>172053</v>
      </c>
    </row>
    <row r="67" spans="2:20">
      <c r="B67" s="51" t="s">
        <v>163</v>
      </c>
      <c r="E67" s="5" t="s">
        <v>286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188">
        <v>0</v>
      </c>
      <c r="P67" s="26">
        <v>0</v>
      </c>
      <c r="Q67" s="52">
        <v>-332401</v>
      </c>
      <c r="R67" s="26">
        <v>0</v>
      </c>
      <c r="S67" s="26">
        <v>0</v>
      </c>
      <c r="T67" s="26">
        <v>0</v>
      </c>
    </row>
    <row r="68" spans="2:20">
      <c r="B68" s="51" t="s">
        <v>164</v>
      </c>
      <c r="E68" s="5" t="s">
        <v>286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188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</row>
    <row r="69" spans="2:20">
      <c r="B69" s="51" t="s">
        <v>165</v>
      </c>
      <c r="E69" s="5" t="s">
        <v>286</v>
      </c>
      <c r="F69" s="52">
        <v>-17330509</v>
      </c>
      <c r="G69" s="52">
        <v>-15685179</v>
      </c>
      <c r="H69" s="52">
        <v>-24852326</v>
      </c>
      <c r="I69" s="52">
        <v>-58939789</v>
      </c>
      <c r="J69" s="52">
        <v>-37893929</v>
      </c>
      <c r="K69" s="52">
        <v>-62480253</v>
      </c>
      <c r="L69" s="26">
        <v>0</v>
      </c>
      <c r="M69" s="52">
        <v>-222725040</v>
      </c>
      <c r="N69" s="52">
        <v>-4898208</v>
      </c>
      <c r="O69" s="57">
        <v>-24733949</v>
      </c>
      <c r="P69" s="57">
        <v>-164377697</v>
      </c>
      <c r="Q69" s="52">
        <v>-184707890</v>
      </c>
      <c r="R69" s="52">
        <v>-5905911</v>
      </c>
      <c r="S69" s="52">
        <v>-35451457</v>
      </c>
      <c r="T69" s="52">
        <v>-50829294</v>
      </c>
    </row>
    <row r="70" spans="2:20">
      <c r="B70" s="51" t="s">
        <v>166</v>
      </c>
      <c r="E70" s="5" t="s">
        <v>286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52">
        <v>-101082947</v>
      </c>
      <c r="M70" s="26">
        <v>125002452</v>
      </c>
      <c r="N70" s="26">
        <v>0</v>
      </c>
      <c r="O70" s="57">
        <v>440842</v>
      </c>
      <c r="P70" s="57">
        <v>336925</v>
      </c>
      <c r="Q70" s="52">
        <v>336957</v>
      </c>
      <c r="R70" s="26">
        <v>126</v>
      </c>
      <c r="S70" s="52">
        <v>14159220</v>
      </c>
      <c r="T70" s="52">
        <v>30409110</v>
      </c>
    </row>
    <row r="71" spans="2:20">
      <c r="B71" s="51" t="s">
        <v>167</v>
      </c>
      <c r="E71" s="5" t="s">
        <v>286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52">
        <v>1672268</v>
      </c>
      <c r="M71" s="26">
        <v>1672268</v>
      </c>
      <c r="N71" s="26">
        <v>0</v>
      </c>
      <c r="O71" s="57">
        <v>489960</v>
      </c>
      <c r="P71" s="57">
        <v>1714856</v>
      </c>
      <c r="Q71" s="52">
        <v>1714856</v>
      </c>
      <c r="R71" s="26">
        <v>0</v>
      </c>
      <c r="S71" s="26">
        <v>0</v>
      </c>
      <c r="T71" s="26">
        <v>1999889</v>
      </c>
    </row>
    <row r="72" spans="2:20">
      <c r="B72" s="51" t="s">
        <v>168</v>
      </c>
      <c r="E72" s="5" t="s">
        <v>286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6889431</v>
      </c>
      <c r="N72" s="26">
        <v>51569</v>
      </c>
      <c r="O72" s="188">
        <v>0</v>
      </c>
      <c r="P72" s="57">
        <v>117358</v>
      </c>
      <c r="Q72" s="52">
        <v>118367</v>
      </c>
      <c r="R72" s="26">
        <v>0</v>
      </c>
      <c r="S72" s="26">
        <v>0</v>
      </c>
      <c r="T72" s="52">
        <v>24113396</v>
      </c>
    </row>
    <row r="73" spans="2:20">
      <c r="B73" s="51" t="s">
        <v>276</v>
      </c>
      <c r="E73" s="5" t="s">
        <v>286</v>
      </c>
      <c r="F73" s="26">
        <v>0</v>
      </c>
      <c r="G73" s="26">
        <v>0</v>
      </c>
      <c r="H73" s="26">
        <v>0</v>
      </c>
      <c r="I73" s="26"/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188">
        <v>0</v>
      </c>
      <c r="P73" s="26">
        <v>0</v>
      </c>
      <c r="Q73" s="52"/>
      <c r="R73" s="26"/>
      <c r="S73" s="52">
        <v>2000000</v>
      </c>
      <c r="T73" s="231">
        <v>0</v>
      </c>
    </row>
    <row r="74" spans="2:20">
      <c r="B74" s="54" t="s">
        <v>169</v>
      </c>
      <c r="C74" s="54"/>
      <c r="D74" s="54"/>
      <c r="E74" s="134" t="s">
        <v>286</v>
      </c>
      <c r="F74" s="55">
        <f t="shared" ref="F74:T74" si="8">SUM(F58:F73)</f>
        <v>-110365983</v>
      </c>
      <c r="G74" s="55">
        <f t="shared" si="8"/>
        <v>-98324807</v>
      </c>
      <c r="H74" s="55">
        <f t="shared" si="8"/>
        <v>-313442576</v>
      </c>
      <c r="I74" s="55">
        <f t="shared" si="8"/>
        <v>1222934795</v>
      </c>
      <c r="J74" s="55">
        <f t="shared" si="8"/>
        <v>-138779948</v>
      </c>
      <c r="K74" s="55">
        <f t="shared" si="8"/>
        <v>-138260583</v>
      </c>
      <c r="L74" s="55">
        <f t="shared" si="8"/>
        <v>-897889395</v>
      </c>
      <c r="M74" s="55">
        <f t="shared" si="8"/>
        <v>-863610724</v>
      </c>
      <c r="N74" s="55">
        <f t="shared" si="8"/>
        <v>-538441224</v>
      </c>
      <c r="O74" s="186">
        <f t="shared" si="8"/>
        <v>-841490203</v>
      </c>
      <c r="P74" s="55">
        <f t="shared" si="8"/>
        <v>-1111489891</v>
      </c>
      <c r="Q74" s="55">
        <f t="shared" si="8"/>
        <v>-821975336</v>
      </c>
      <c r="R74" s="55">
        <f t="shared" si="8"/>
        <v>417910505</v>
      </c>
      <c r="S74" s="55">
        <f t="shared" si="8"/>
        <v>1015428967</v>
      </c>
      <c r="T74" s="55">
        <f t="shared" si="8"/>
        <v>1180493365</v>
      </c>
    </row>
    <row r="75" spans="2:20">
      <c r="F75" s="52"/>
      <c r="G75" s="52"/>
      <c r="H75" s="52"/>
      <c r="I75" s="52"/>
      <c r="J75" s="52"/>
      <c r="K75" s="52"/>
      <c r="L75" s="52"/>
      <c r="M75" s="52"/>
      <c r="N75" s="52"/>
      <c r="O75" s="57"/>
      <c r="P75" s="52"/>
      <c r="Q75" s="52"/>
      <c r="R75" s="52"/>
      <c r="S75" s="52"/>
      <c r="T75" s="52"/>
    </row>
    <row r="76" spans="2:20">
      <c r="B76" s="56" t="s">
        <v>170</v>
      </c>
      <c r="F76" s="52"/>
      <c r="G76" s="52"/>
      <c r="H76" s="52"/>
      <c r="I76" s="52"/>
      <c r="J76" s="52"/>
      <c r="K76" s="52"/>
      <c r="L76" s="52"/>
      <c r="M76" s="52"/>
      <c r="N76" s="52"/>
      <c r="O76" s="57"/>
      <c r="P76" s="52"/>
      <c r="Q76" s="52"/>
      <c r="R76" s="52"/>
      <c r="S76" s="52"/>
      <c r="T76" s="52"/>
    </row>
    <row r="77" spans="2:20">
      <c r="B77" s="51" t="s">
        <v>171</v>
      </c>
      <c r="E77" s="5" t="s">
        <v>286</v>
      </c>
      <c r="F77" s="52">
        <v>130593478</v>
      </c>
      <c r="G77" s="52">
        <v>182901409</v>
      </c>
      <c r="H77" s="52">
        <v>271806658</v>
      </c>
      <c r="I77" s="52">
        <v>281752106</v>
      </c>
      <c r="J77" s="52">
        <v>144197147</v>
      </c>
      <c r="K77" s="52">
        <v>249999814</v>
      </c>
      <c r="L77" s="52">
        <v>410322517</v>
      </c>
      <c r="M77" s="52">
        <v>316799290</v>
      </c>
      <c r="N77" s="52">
        <v>41072252</v>
      </c>
      <c r="O77" s="57">
        <v>930211669</v>
      </c>
      <c r="P77" s="52">
        <v>1461048047</v>
      </c>
      <c r="Q77" s="52">
        <v>1508170132</v>
      </c>
      <c r="R77" s="52">
        <v>58311083</v>
      </c>
      <c r="S77" s="52">
        <v>1316683298</v>
      </c>
      <c r="T77" s="52">
        <v>1266750499</v>
      </c>
    </row>
    <row r="78" spans="2:20">
      <c r="B78" s="51" t="s">
        <v>172</v>
      </c>
      <c r="E78" s="5" t="s">
        <v>286</v>
      </c>
      <c r="F78" s="52">
        <v>-494269234</v>
      </c>
      <c r="G78" s="52">
        <v>-519715673</v>
      </c>
      <c r="H78" s="52">
        <v>-679421820</v>
      </c>
      <c r="I78" s="52">
        <v>-1902374221</v>
      </c>
      <c r="J78" s="52">
        <v>-268738884</v>
      </c>
      <c r="K78" s="52">
        <v>-457230778</v>
      </c>
      <c r="L78" s="52">
        <v>-592032090</v>
      </c>
      <c r="M78" s="52">
        <v>-530514370</v>
      </c>
      <c r="N78" s="52">
        <v>-70228974</v>
      </c>
      <c r="O78" s="57">
        <v>-221282206</v>
      </c>
      <c r="P78" s="52">
        <v>-537491564</v>
      </c>
      <c r="Q78" s="52">
        <v>-689074491</v>
      </c>
      <c r="R78" s="52">
        <v>-52572064</v>
      </c>
      <c r="S78" s="52">
        <v>-1331016313</v>
      </c>
      <c r="T78" s="52">
        <v>-1905738978</v>
      </c>
    </row>
    <row r="79" spans="2:20">
      <c r="B79" s="51" t="s">
        <v>173</v>
      </c>
      <c r="E79" s="5" t="s">
        <v>286</v>
      </c>
      <c r="F79" s="26">
        <v>0</v>
      </c>
      <c r="G79" s="52">
        <v>-6768531</v>
      </c>
      <c r="H79" s="52">
        <v>-6768531</v>
      </c>
      <c r="I79" s="52">
        <v>-6768531</v>
      </c>
      <c r="J79" s="52">
        <v>-31104442</v>
      </c>
      <c r="K79" s="52">
        <v>-31104442</v>
      </c>
      <c r="L79" s="52">
        <v>-73079132</v>
      </c>
      <c r="M79" s="52">
        <v>-90853335</v>
      </c>
      <c r="N79" s="26">
        <v>0</v>
      </c>
      <c r="O79" s="188">
        <v>0</v>
      </c>
      <c r="P79" s="52">
        <v>-45877366</v>
      </c>
      <c r="Q79" s="52">
        <v>-45877517</v>
      </c>
      <c r="R79" s="52">
        <v>-1371</v>
      </c>
      <c r="S79" s="52">
        <v>-36273040</v>
      </c>
      <c r="T79" s="52">
        <v>-36273040</v>
      </c>
    </row>
    <row r="80" spans="2:20">
      <c r="B80" s="51" t="s">
        <v>174</v>
      </c>
      <c r="E80" s="5" t="s">
        <v>286</v>
      </c>
      <c r="F80" s="26">
        <v>0</v>
      </c>
      <c r="G80" s="52">
        <v>-5870468</v>
      </c>
      <c r="H80" s="52">
        <v>-15476028</v>
      </c>
      <c r="I80" s="52">
        <v>-15851249</v>
      </c>
      <c r="J80" s="52">
        <v>-15238</v>
      </c>
      <c r="K80" s="52">
        <v>-5150989</v>
      </c>
      <c r="L80" s="52">
        <v>-5284424</v>
      </c>
      <c r="M80" s="52">
        <v>-5248975</v>
      </c>
      <c r="N80" s="52">
        <v>-27614</v>
      </c>
      <c r="O80" s="57">
        <v>-5997716</v>
      </c>
      <c r="P80" s="52">
        <v>-12383659</v>
      </c>
      <c r="Q80" s="52">
        <v>-12415761</v>
      </c>
      <c r="R80" s="52">
        <v>-92846</v>
      </c>
      <c r="S80" s="52">
        <v>-6272386</v>
      </c>
      <c r="T80" s="52">
        <v>-6334007</v>
      </c>
    </row>
    <row r="81" spans="2:20">
      <c r="B81" s="51" t="s">
        <v>175</v>
      </c>
      <c r="E81" s="5" t="s">
        <v>286</v>
      </c>
      <c r="F81" s="26">
        <v>0</v>
      </c>
      <c r="G81" s="26">
        <v>0</v>
      </c>
      <c r="H81" s="26">
        <v>0</v>
      </c>
      <c r="I81" s="26">
        <v>0</v>
      </c>
      <c r="J81" s="52">
        <v>-750592</v>
      </c>
      <c r="K81" s="52">
        <v>-2202898</v>
      </c>
      <c r="L81" s="52">
        <v>-2202898</v>
      </c>
      <c r="M81" s="52">
        <v>-2202898</v>
      </c>
      <c r="N81" s="26">
        <v>0</v>
      </c>
      <c r="O81" s="188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</row>
    <row r="82" spans="2:20">
      <c r="B82" s="51" t="s">
        <v>269</v>
      </c>
      <c r="E82" s="5" t="s">
        <v>286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188">
        <v>0</v>
      </c>
      <c r="P82" s="26">
        <v>0</v>
      </c>
      <c r="Q82" s="26">
        <v>0</v>
      </c>
      <c r="R82" s="52">
        <v>-618308435</v>
      </c>
      <c r="S82" s="52">
        <v>-628003278</v>
      </c>
      <c r="T82" s="52">
        <v>-634209525</v>
      </c>
    </row>
    <row r="83" spans="2:20">
      <c r="B83" s="51" t="s">
        <v>176</v>
      </c>
      <c r="E83" s="5" t="s">
        <v>286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188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</row>
    <row r="84" spans="2:20">
      <c r="B84" s="51" t="s">
        <v>177</v>
      </c>
      <c r="E84" s="5" t="s">
        <v>286</v>
      </c>
      <c r="F84" s="26">
        <v>0</v>
      </c>
      <c r="G84" s="52">
        <v>12700436</v>
      </c>
      <c r="H84" s="52">
        <v>12700436</v>
      </c>
      <c r="I84" s="52">
        <v>12700436</v>
      </c>
      <c r="J84" s="26">
        <v>0</v>
      </c>
      <c r="K84" s="52">
        <v>1</v>
      </c>
      <c r="L84" s="52">
        <v>1</v>
      </c>
      <c r="M84" s="52">
        <v>1</v>
      </c>
      <c r="N84" s="52">
        <v>1</v>
      </c>
      <c r="O84" s="57">
        <v>1</v>
      </c>
      <c r="P84" s="52">
        <v>1</v>
      </c>
      <c r="Q84" s="52">
        <v>1</v>
      </c>
      <c r="R84" s="26">
        <v>0</v>
      </c>
      <c r="S84" s="52">
        <v>7</v>
      </c>
      <c r="T84" s="52">
        <v>7</v>
      </c>
    </row>
    <row r="85" spans="2:20">
      <c r="B85" s="53" t="s">
        <v>178</v>
      </c>
      <c r="C85" s="54"/>
      <c r="D85" s="54"/>
      <c r="E85" s="134" t="s">
        <v>286</v>
      </c>
      <c r="F85" s="55">
        <f t="shared" ref="F85:Q85" si="9">SUM(F77:F84)</f>
        <v>-363675756</v>
      </c>
      <c r="G85" s="55">
        <f t="shared" si="9"/>
        <v>-336752827</v>
      </c>
      <c r="H85" s="55">
        <f t="shared" si="9"/>
        <v>-417159285</v>
      </c>
      <c r="I85" s="55">
        <f t="shared" si="9"/>
        <v>-1630541459</v>
      </c>
      <c r="J85" s="55">
        <f t="shared" si="9"/>
        <v>-156412009</v>
      </c>
      <c r="K85" s="55">
        <f t="shared" si="9"/>
        <v>-245689292</v>
      </c>
      <c r="L85" s="55">
        <f t="shared" si="9"/>
        <v>-262276026</v>
      </c>
      <c r="M85" s="55">
        <f t="shared" si="9"/>
        <v>-312020287</v>
      </c>
      <c r="N85" s="55">
        <f t="shared" si="9"/>
        <v>-29184335</v>
      </c>
      <c r="O85" s="186">
        <f t="shared" si="9"/>
        <v>702931748</v>
      </c>
      <c r="P85" s="55">
        <f t="shared" si="9"/>
        <v>865295459</v>
      </c>
      <c r="Q85" s="55">
        <f t="shared" si="9"/>
        <v>760802364</v>
      </c>
      <c r="R85" s="55">
        <f>SUM(R77:R84)</f>
        <v>-612663633</v>
      </c>
      <c r="S85" s="55">
        <f>SUM(S77:S84)</f>
        <v>-684881712</v>
      </c>
      <c r="T85" s="55">
        <f>SUM(T77:T84)</f>
        <v>-1315805044</v>
      </c>
    </row>
    <row r="86" spans="2:20">
      <c r="F86" s="52"/>
      <c r="G86" s="52"/>
      <c r="H86" s="52"/>
      <c r="I86" s="52"/>
      <c r="J86" s="52"/>
      <c r="K86" s="52"/>
      <c r="L86" s="52"/>
      <c r="M86" s="52"/>
      <c r="N86" s="52"/>
      <c r="O86" s="57"/>
      <c r="P86" s="52"/>
      <c r="Q86" s="52"/>
      <c r="R86" s="52"/>
      <c r="S86" s="52"/>
      <c r="T86" s="52"/>
    </row>
    <row r="87" spans="2:20">
      <c r="B87" s="51" t="s">
        <v>179</v>
      </c>
      <c r="E87" s="5" t="s">
        <v>286</v>
      </c>
      <c r="F87" s="52">
        <v>15467476</v>
      </c>
      <c r="G87" s="52">
        <v>13647771</v>
      </c>
      <c r="H87" s="52">
        <v>93755711</v>
      </c>
      <c r="I87" s="52">
        <v>243150206</v>
      </c>
      <c r="J87" s="52">
        <v>18097534</v>
      </c>
      <c r="K87" s="52">
        <v>10352403</v>
      </c>
      <c r="L87" s="52">
        <v>-12086228</v>
      </c>
      <c r="M87" s="52">
        <v>-3531543</v>
      </c>
      <c r="N87" s="52">
        <v>-26031433</v>
      </c>
      <c r="O87" s="57">
        <v>568918</v>
      </c>
      <c r="P87" s="52">
        <v>49010912</v>
      </c>
      <c r="Q87" s="52">
        <v>22436735</v>
      </c>
      <c r="R87" s="52">
        <v>-38054742</v>
      </c>
      <c r="S87" s="52">
        <v>43165853</v>
      </c>
      <c r="T87" s="52">
        <v>108223223</v>
      </c>
    </row>
    <row r="88" spans="2:20">
      <c r="B88" s="51" t="s">
        <v>270</v>
      </c>
      <c r="E88" s="5" t="s">
        <v>286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188">
        <v>0</v>
      </c>
      <c r="P88" s="26">
        <v>0</v>
      </c>
      <c r="Q88" s="26">
        <v>0</v>
      </c>
      <c r="R88" s="52">
        <v>-17192</v>
      </c>
      <c r="S88" s="52">
        <v>-18790</v>
      </c>
      <c r="T88" s="52">
        <v>-40474</v>
      </c>
    </row>
    <row r="89" spans="2:20">
      <c r="B89" s="54" t="s">
        <v>180</v>
      </c>
      <c r="C89" s="54"/>
      <c r="D89" s="54"/>
      <c r="E89" s="134" t="s">
        <v>286</v>
      </c>
      <c r="F89" s="55">
        <f t="shared" ref="F89:T89" si="10">SUM(F55,F74,F85,F87,F88)</f>
        <v>-439629678</v>
      </c>
      <c r="G89" s="55">
        <f t="shared" si="10"/>
        <v>-395444908</v>
      </c>
      <c r="H89" s="55">
        <f t="shared" si="10"/>
        <v>-364682251</v>
      </c>
      <c r="I89" s="55">
        <f t="shared" si="10"/>
        <v>-15727102</v>
      </c>
      <c r="J89" s="55">
        <f t="shared" si="10"/>
        <v>-222586439</v>
      </c>
      <c r="K89" s="55">
        <f t="shared" si="10"/>
        <v>719982192</v>
      </c>
      <c r="L89" s="55">
        <f t="shared" si="10"/>
        <v>52597977</v>
      </c>
      <c r="M89" s="55">
        <f t="shared" si="10"/>
        <v>97018372</v>
      </c>
      <c r="N89" s="55">
        <f t="shared" si="10"/>
        <v>-434203723</v>
      </c>
      <c r="O89" s="186">
        <f t="shared" si="10"/>
        <v>54659263.455309987</v>
      </c>
      <c r="P89" s="55">
        <f t="shared" si="10"/>
        <v>89943136</v>
      </c>
      <c r="Q89" s="55">
        <f t="shared" si="10"/>
        <v>361152304</v>
      </c>
      <c r="R89" s="55">
        <f t="shared" si="10"/>
        <v>-103663945</v>
      </c>
      <c r="S89" s="55">
        <f t="shared" si="10"/>
        <v>587849385</v>
      </c>
      <c r="T89" s="55">
        <f t="shared" si="10"/>
        <v>285747735</v>
      </c>
    </row>
    <row r="90" spans="2:20">
      <c r="F90" s="52"/>
      <c r="G90" s="52"/>
      <c r="H90" s="52"/>
      <c r="I90" s="52"/>
      <c r="J90" s="52"/>
      <c r="K90" s="52"/>
      <c r="L90" s="52"/>
      <c r="M90" s="52"/>
      <c r="N90" s="52"/>
      <c r="O90" s="57"/>
      <c r="P90" s="52"/>
      <c r="Q90" s="52"/>
      <c r="R90" s="52"/>
      <c r="S90" s="52"/>
      <c r="T90" s="52"/>
    </row>
    <row r="91" spans="2:20">
      <c r="B91" s="51" t="s">
        <v>181</v>
      </c>
      <c r="E91" s="5" t="s">
        <v>286</v>
      </c>
      <c r="F91" s="52">
        <v>826443718</v>
      </c>
      <c r="G91" s="52">
        <v>826443718</v>
      </c>
      <c r="H91" s="52">
        <v>826443718</v>
      </c>
      <c r="I91" s="52">
        <v>826443718</v>
      </c>
      <c r="J91" s="52">
        <v>808434139</v>
      </c>
      <c r="K91" s="52">
        <v>808424139</v>
      </c>
      <c r="L91" s="52">
        <v>808434139</v>
      </c>
      <c r="M91" s="52">
        <v>808434139</v>
      </c>
      <c r="N91" s="52">
        <v>905452511</v>
      </c>
      <c r="O91" s="57">
        <v>905452511</v>
      </c>
      <c r="P91" s="52">
        <v>905452511</v>
      </c>
      <c r="Q91" s="52">
        <v>905452511</v>
      </c>
      <c r="R91" s="52">
        <v>1266604815</v>
      </c>
      <c r="S91" s="52">
        <v>1266604815</v>
      </c>
      <c r="T91" s="52">
        <v>1266604815</v>
      </c>
    </row>
    <row r="92" spans="2:20">
      <c r="B92" s="54" t="s">
        <v>182</v>
      </c>
      <c r="C92" s="54"/>
      <c r="D92" s="54"/>
      <c r="E92" s="134" t="s">
        <v>286</v>
      </c>
      <c r="F92" s="55">
        <f t="shared" ref="F92:Q92" si="11">SUM(F89:F91)</f>
        <v>386814040</v>
      </c>
      <c r="G92" s="55">
        <f t="shared" si="11"/>
        <v>430998810</v>
      </c>
      <c r="H92" s="55">
        <f t="shared" si="11"/>
        <v>461761467</v>
      </c>
      <c r="I92" s="55">
        <f t="shared" si="11"/>
        <v>810716616</v>
      </c>
      <c r="J92" s="55">
        <f t="shared" si="11"/>
        <v>585847700</v>
      </c>
      <c r="K92" s="55">
        <f t="shared" si="11"/>
        <v>1528406331</v>
      </c>
      <c r="L92" s="55">
        <f t="shared" si="11"/>
        <v>861032116</v>
      </c>
      <c r="M92" s="55">
        <f t="shared" si="11"/>
        <v>905452511</v>
      </c>
      <c r="N92" s="55">
        <f t="shared" si="11"/>
        <v>471248788</v>
      </c>
      <c r="O92" s="186">
        <f t="shared" si="11"/>
        <v>960111774.45530999</v>
      </c>
      <c r="P92" s="55">
        <f t="shared" si="11"/>
        <v>995395647</v>
      </c>
      <c r="Q92" s="55">
        <f t="shared" si="11"/>
        <v>1266604815</v>
      </c>
      <c r="R92" s="55">
        <f>SUM(R89:R91)</f>
        <v>1162940870</v>
      </c>
      <c r="S92" s="55">
        <f>SUM(S89:S91)</f>
        <v>1854454200</v>
      </c>
      <c r="T92" s="55">
        <f>SUM(T89:T91)</f>
        <v>1552352550</v>
      </c>
    </row>
    <row r="96" spans="2:20">
      <c r="B96" s="34"/>
      <c r="C96" s="35"/>
    </row>
  </sheetData>
  <pageMargins left="0.25" right="0.25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99"/>
  <sheetViews>
    <sheetView showGridLines="0" zoomScale="80" zoomScaleNormal="80" workbookViewId="0">
      <selection activeCell="H95" sqref="H95:R95"/>
    </sheetView>
  </sheetViews>
  <sheetFormatPr defaultColWidth="8.85546875" defaultRowHeight="12.75" outlineLevelCol="1"/>
  <cols>
    <col min="1" max="1" width="4.42578125" style="4" customWidth="1"/>
    <col min="2" max="2" width="55" style="4" customWidth="1"/>
    <col min="3" max="3" width="12.28515625" style="106" bestFit="1" customWidth="1"/>
    <col min="4" max="7" width="15.140625" style="21" hidden="1" customWidth="1" outlineLevel="1"/>
    <col min="8" max="8" width="13" style="10" bestFit="1" customWidth="1" collapsed="1"/>
    <col min="9" max="12" width="11.140625" style="4" hidden="1" customWidth="1" outlineLevel="1"/>
    <col min="13" max="13" width="13" style="10" bestFit="1" customWidth="1" collapsed="1"/>
    <col min="14" max="17" width="11.140625" style="4" hidden="1" customWidth="1" outlineLevel="1"/>
    <col min="18" max="18" width="13" style="10" bestFit="1" customWidth="1" collapsed="1"/>
    <col min="19" max="20" width="11.7109375" style="4" bestFit="1" customWidth="1"/>
    <col min="21" max="21" width="11.7109375" style="4" customWidth="1"/>
    <col min="22" max="16384" width="8.85546875" style="4"/>
  </cols>
  <sheetData>
    <row r="1" spans="2:21">
      <c r="B1" s="15"/>
      <c r="C1" s="105"/>
      <c r="D1" s="102" t="s">
        <v>255</v>
      </c>
      <c r="E1" s="102" t="s">
        <v>256</v>
      </c>
      <c r="F1" s="102" t="s">
        <v>257</v>
      </c>
      <c r="G1" s="102" t="s">
        <v>258</v>
      </c>
      <c r="H1" s="103">
        <v>2015</v>
      </c>
      <c r="I1" s="102" t="s">
        <v>259</v>
      </c>
      <c r="J1" s="102" t="s">
        <v>260</v>
      </c>
      <c r="K1" s="102" t="s">
        <v>261</v>
      </c>
      <c r="L1" s="102" t="s">
        <v>262</v>
      </c>
      <c r="M1" s="103">
        <v>2016</v>
      </c>
      <c r="N1" s="102" t="s">
        <v>263</v>
      </c>
      <c r="O1" s="102" t="s">
        <v>264</v>
      </c>
      <c r="P1" s="102" t="s">
        <v>265</v>
      </c>
      <c r="Q1" s="102" t="s">
        <v>266</v>
      </c>
      <c r="R1" s="103">
        <v>2017</v>
      </c>
      <c r="S1" s="102" t="s">
        <v>267</v>
      </c>
      <c r="T1" s="102" t="s">
        <v>306</v>
      </c>
      <c r="U1" s="102" t="s">
        <v>308</v>
      </c>
    </row>
    <row r="2" spans="2:21">
      <c r="B2" s="4" t="s">
        <v>39</v>
      </c>
      <c r="C2" s="106" t="s">
        <v>310</v>
      </c>
      <c r="D2" s="100">
        <v>53.93634920634922</v>
      </c>
      <c r="E2" s="100">
        <v>61.875</v>
      </c>
      <c r="F2" s="100">
        <v>50.434999999999995</v>
      </c>
      <c r="G2" s="100">
        <v>43.764296875000021</v>
      </c>
      <c r="H2" s="122">
        <v>52.37003937007875</v>
      </c>
      <c r="I2" s="100">
        <v>33.939193548387088</v>
      </c>
      <c r="J2" s="100">
        <v>45.5886507936508</v>
      </c>
      <c r="K2" s="100">
        <v>45.858923076923098</v>
      </c>
      <c r="L2" s="100">
        <v>49.326984126984122</v>
      </c>
      <c r="M2" s="122">
        <v>43.734169960474318</v>
      </c>
      <c r="N2" s="100">
        <v>53.692187500000017</v>
      </c>
      <c r="O2" s="100">
        <v>49.641393442622963</v>
      </c>
      <c r="P2" s="100">
        <v>52.077187499999994</v>
      </c>
      <c r="Q2" s="100">
        <v>61.256825396825377</v>
      </c>
      <c r="R2" s="122">
        <v>54.192638888888901</v>
      </c>
      <c r="S2" s="100">
        <v>66.819841269841262</v>
      </c>
      <c r="T2" s="100">
        <v>74.393306451612901</v>
      </c>
      <c r="U2" s="100">
        <v>75.162343750000005</v>
      </c>
    </row>
    <row r="3" spans="2:21">
      <c r="B3" s="17" t="s">
        <v>312</v>
      </c>
      <c r="C3" s="106" t="s">
        <v>311</v>
      </c>
      <c r="D3" s="100">
        <v>184.57788888888882</v>
      </c>
      <c r="E3" s="100">
        <v>185.86153846153843</v>
      </c>
      <c r="F3" s="100">
        <v>216.91630434782604</v>
      </c>
      <c r="G3" s="100">
        <v>300.43565217391313</v>
      </c>
      <c r="H3" s="122">
        <v>222.25147945205487</v>
      </c>
      <c r="I3" s="100">
        <v>355.11813186813185</v>
      </c>
      <c r="J3" s="100">
        <v>335.57999999999993</v>
      </c>
      <c r="K3" s="100">
        <v>341.33826086956515</v>
      </c>
      <c r="L3" s="100">
        <v>335.07271739130442</v>
      </c>
      <c r="M3" s="122">
        <v>341.75775956284201</v>
      </c>
      <c r="N3" s="100">
        <v>322.5292222222223</v>
      </c>
      <c r="O3" s="100">
        <v>315.00670329670334</v>
      </c>
      <c r="P3" s="100">
        <v>332.17956521739148</v>
      </c>
      <c r="Q3" s="100">
        <v>334.4015217391306</v>
      </c>
      <c r="R3" s="122">
        <v>326.07863013698676</v>
      </c>
      <c r="S3" s="100">
        <v>323.30644444444448</v>
      </c>
      <c r="T3" s="100">
        <v>329.62934065934064</v>
      </c>
      <c r="U3" s="100">
        <v>355.89945652173907</v>
      </c>
    </row>
    <row r="4" spans="2:21">
      <c r="B4" s="18" t="s">
        <v>313</v>
      </c>
      <c r="C4" s="116" t="s">
        <v>311</v>
      </c>
      <c r="D4" s="101">
        <v>185.65</v>
      </c>
      <c r="E4" s="101">
        <v>186.2</v>
      </c>
      <c r="F4" s="101">
        <v>270.39999999999998</v>
      </c>
      <c r="G4" s="101">
        <v>339.47</v>
      </c>
      <c r="H4" s="123">
        <v>339.47</v>
      </c>
      <c r="I4" s="101">
        <v>343.06</v>
      </c>
      <c r="J4" s="101">
        <v>338.87</v>
      </c>
      <c r="K4" s="101">
        <v>334.93</v>
      </c>
      <c r="L4" s="101">
        <v>333.29</v>
      </c>
      <c r="M4" s="123">
        <v>333.29</v>
      </c>
      <c r="N4" s="101">
        <v>314.79000000000002</v>
      </c>
      <c r="O4" s="101">
        <v>321.45999999999998</v>
      </c>
      <c r="P4" s="101">
        <v>341.19</v>
      </c>
      <c r="Q4" s="101">
        <v>332.33</v>
      </c>
      <c r="R4" s="123">
        <v>332.33</v>
      </c>
      <c r="S4" s="101">
        <v>318.31</v>
      </c>
      <c r="T4" s="101">
        <v>341.08</v>
      </c>
      <c r="U4" s="101">
        <v>363.07</v>
      </c>
    </row>
    <row r="7" spans="2:21" ht="18.75">
      <c r="B7" s="22" t="s">
        <v>14</v>
      </c>
    </row>
    <row r="8" spans="2:21">
      <c r="B8" s="23"/>
      <c r="D8" s="20"/>
      <c r="E8" s="20"/>
      <c r="F8" s="20"/>
      <c r="G8" s="20"/>
    </row>
    <row r="9" spans="2:21">
      <c r="S9" s="36"/>
    </row>
    <row r="10" spans="2:21">
      <c r="B10" s="58" t="s">
        <v>184</v>
      </c>
      <c r="C10" s="107"/>
      <c r="D10" s="102" t="s">
        <v>255</v>
      </c>
      <c r="E10" s="102" t="s">
        <v>256</v>
      </c>
      <c r="F10" s="102" t="s">
        <v>257</v>
      </c>
      <c r="G10" s="102" t="s">
        <v>258</v>
      </c>
      <c r="H10" s="103">
        <v>2015</v>
      </c>
      <c r="I10" s="102" t="s">
        <v>259</v>
      </c>
      <c r="J10" s="102" t="s">
        <v>260</v>
      </c>
      <c r="K10" s="102" t="s">
        <v>261</v>
      </c>
      <c r="L10" s="102" t="s">
        <v>262</v>
      </c>
      <c r="M10" s="103">
        <v>2016</v>
      </c>
      <c r="N10" s="102" t="s">
        <v>263</v>
      </c>
      <c r="O10" s="102" t="s">
        <v>264</v>
      </c>
      <c r="P10" s="102" t="s">
        <v>265</v>
      </c>
      <c r="Q10" s="102" t="s">
        <v>266</v>
      </c>
      <c r="R10" s="103">
        <v>2017</v>
      </c>
      <c r="S10" s="102" t="s">
        <v>267</v>
      </c>
      <c r="T10" s="102" t="s">
        <v>306</v>
      </c>
      <c r="U10" s="102" t="s">
        <v>308</v>
      </c>
    </row>
    <row r="11" spans="2:21">
      <c r="B11" s="59"/>
      <c r="C11" s="108"/>
      <c r="D11" s="59"/>
      <c r="E11" s="59"/>
      <c r="F11" s="59"/>
      <c r="G11" s="59"/>
      <c r="H11" s="61"/>
      <c r="I11" s="60"/>
      <c r="J11" s="60"/>
      <c r="K11" s="60"/>
      <c r="L11" s="60"/>
      <c r="M11" s="61"/>
      <c r="N11" s="60"/>
      <c r="O11" s="60"/>
      <c r="P11" s="60"/>
      <c r="Q11" s="60"/>
      <c r="R11" s="61"/>
    </row>
    <row r="12" spans="2:21">
      <c r="B12" s="62" t="s">
        <v>185</v>
      </c>
      <c r="C12" s="109"/>
      <c r="D12" s="62"/>
      <c r="E12" s="62"/>
      <c r="F12" s="62"/>
      <c r="G12" s="62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21">
      <c r="B13" s="63" t="s">
        <v>277</v>
      </c>
      <c r="C13" s="108" t="s">
        <v>183</v>
      </c>
      <c r="D13" s="155">
        <v>1341.174</v>
      </c>
      <c r="E13" s="155">
        <v>1385.0419999999999</v>
      </c>
      <c r="F13" s="155">
        <v>1396.0509999999999</v>
      </c>
      <c r="G13" s="155">
        <v>1397.2719999999999</v>
      </c>
      <c r="H13" s="156">
        <f>SUM(D13:G13)</f>
        <v>5519.5389999999998</v>
      </c>
      <c r="I13" s="157">
        <v>1389.5170000000001</v>
      </c>
      <c r="J13" s="157">
        <v>1394.701</v>
      </c>
      <c r="K13" s="157">
        <v>1404</v>
      </c>
      <c r="L13" s="157">
        <v>1375.9710000000002</v>
      </c>
      <c r="M13" s="156">
        <f t="shared" ref="M13:M17" si="0">SUM(I13:L13)</f>
        <v>5564.1890000000003</v>
      </c>
      <c r="N13" s="157">
        <v>1337.212</v>
      </c>
      <c r="O13" s="157">
        <v>1370.279</v>
      </c>
      <c r="P13" s="157">
        <v>1391.171</v>
      </c>
      <c r="Q13" s="157">
        <v>1389.5920000000001</v>
      </c>
      <c r="R13" s="156">
        <f>SUM(N13:Q13)</f>
        <v>5488.2540000000008</v>
      </c>
      <c r="S13" s="157">
        <v>1352.231</v>
      </c>
      <c r="T13" s="157">
        <v>1375.3109999999999</v>
      </c>
      <c r="U13" s="157">
        <v>1380</v>
      </c>
    </row>
    <row r="14" spans="2:21">
      <c r="B14" s="63" t="s">
        <v>186</v>
      </c>
      <c r="C14" s="108" t="s">
        <v>183</v>
      </c>
      <c r="D14" s="155">
        <v>681.89099999999996</v>
      </c>
      <c r="E14" s="155">
        <v>702.721</v>
      </c>
      <c r="F14" s="155">
        <v>719.13099999999997</v>
      </c>
      <c r="G14" s="155">
        <v>719.29700000000003</v>
      </c>
      <c r="H14" s="156">
        <f t="shared" ref="H14:H18" si="1">SUM(D14:G14)</f>
        <v>2823.04</v>
      </c>
      <c r="I14" s="157">
        <v>702.096</v>
      </c>
      <c r="J14" s="157">
        <v>705.09899999999993</v>
      </c>
      <c r="K14" s="157">
        <v>715</v>
      </c>
      <c r="L14" s="157">
        <v>709.81299999999987</v>
      </c>
      <c r="M14" s="156">
        <f t="shared" si="0"/>
        <v>2832.0079999999998</v>
      </c>
      <c r="N14" s="157">
        <v>691.21699999999998</v>
      </c>
      <c r="O14" s="157">
        <v>707.59100000000001</v>
      </c>
      <c r="P14" s="157">
        <v>718.06899999999996</v>
      </c>
      <c r="Q14" s="157">
        <v>723.13800000000003</v>
      </c>
      <c r="R14" s="156">
        <f t="shared" ref="R14:R22" si="2">SUM(N14:Q14)</f>
        <v>2840.0149999999999</v>
      </c>
      <c r="S14" s="157">
        <v>695.35400000000004</v>
      </c>
      <c r="T14" s="157">
        <v>703.81799999999998</v>
      </c>
      <c r="U14" s="157">
        <v>745</v>
      </c>
    </row>
    <row r="15" spans="2:21">
      <c r="B15" s="63" t="s">
        <v>187</v>
      </c>
      <c r="C15" s="108" t="s">
        <v>183</v>
      </c>
      <c r="D15" s="155">
        <v>265.976</v>
      </c>
      <c r="E15" s="155">
        <v>264.89999999999998</v>
      </c>
      <c r="F15" s="155">
        <v>271.31900000000002</v>
      </c>
      <c r="G15" s="155">
        <v>266.971</v>
      </c>
      <c r="H15" s="156">
        <f t="shared" si="1"/>
        <v>1069.1659999999999</v>
      </c>
      <c r="I15" s="157">
        <v>265.45850000000002</v>
      </c>
      <c r="J15" s="157">
        <v>260.84350000000001</v>
      </c>
      <c r="K15" s="157">
        <v>267</v>
      </c>
      <c r="L15" s="157">
        <v>270.24200000000019</v>
      </c>
      <c r="M15" s="156">
        <f t="shared" si="0"/>
        <v>1063.5440000000003</v>
      </c>
      <c r="N15" s="157">
        <v>261.35700000000003</v>
      </c>
      <c r="O15" s="157">
        <v>266.41449999999992</v>
      </c>
      <c r="P15" s="157">
        <v>273.03700000000003</v>
      </c>
      <c r="Q15" s="157">
        <v>269.75049999999999</v>
      </c>
      <c r="R15" s="156">
        <f t="shared" si="2"/>
        <v>1070.559</v>
      </c>
      <c r="S15" s="157">
        <v>265.149</v>
      </c>
      <c r="T15" s="157">
        <v>270.87299999999999</v>
      </c>
      <c r="U15" s="157">
        <v>273</v>
      </c>
    </row>
    <row r="16" spans="2:21">
      <c r="B16" s="63" t="s">
        <v>188</v>
      </c>
      <c r="C16" s="108" t="s">
        <v>183</v>
      </c>
      <c r="D16" s="155">
        <v>499.875</v>
      </c>
      <c r="E16" s="155">
        <v>499.815</v>
      </c>
      <c r="F16" s="155">
        <v>499.85300000000001</v>
      </c>
      <c r="G16" s="155">
        <v>495.32499999999999</v>
      </c>
      <c r="H16" s="156">
        <f t="shared" si="1"/>
        <v>1994.8680000000002</v>
      </c>
      <c r="I16" s="157">
        <v>485.345595</v>
      </c>
      <c r="J16" s="157">
        <v>484.80228999999997</v>
      </c>
      <c r="K16" s="157">
        <v>492.57299999999998</v>
      </c>
      <c r="L16" s="157">
        <v>489.74106000000006</v>
      </c>
      <c r="M16" s="156">
        <f t="shared" si="0"/>
        <v>1952.461945</v>
      </c>
      <c r="N16" s="157">
        <v>460.39812000000001</v>
      </c>
      <c r="O16" s="157">
        <v>484.57951500000001</v>
      </c>
      <c r="P16" s="157">
        <v>469.10396750000001</v>
      </c>
      <c r="Q16" s="157">
        <v>447.92039250000005</v>
      </c>
      <c r="R16" s="156">
        <f t="shared" si="2"/>
        <v>1862.0019950000001</v>
      </c>
      <c r="S16" s="157">
        <v>448</v>
      </c>
      <c r="T16" s="157">
        <v>436.63035500000001</v>
      </c>
      <c r="U16" s="157">
        <v>467</v>
      </c>
    </row>
    <row r="17" spans="2:21">
      <c r="B17" s="63" t="s">
        <v>189</v>
      </c>
      <c r="C17" s="108" t="s">
        <v>183</v>
      </c>
      <c r="D17" s="155">
        <v>209.851</v>
      </c>
      <c r="E17" s="155">
        <v>195.18899999999999</v>
      </c>
      <c r="F17" s="155">
        <v>204.61199999999999</v>
      </c>
      <c r="G17" s="155">
        <v>197.33500000000001</v>
      </c>
      <c r="H17" s="156">
        <f t="shared" si="1"/>
        <v>806.98699999999997</v>
      </c>
      <c r="I17" s="157">
        <v>174.12582</v>
      </c>
      <c r="J17" s="157">
        <v>163.237965</v>
      </c>
      <c r="K17" s="157">
        <v>152.79000000000002</v>
      </c>
      <c r="L17" s="157">
        <v>149.87890499999997</v>
      </c>
      <c r="M17" s="156">
        <f t="shared" si="0"/>
        <v>640.03269</v>
      </c>
      <c r="N17" s="157">
        <v>132.10395</v>
      </c>
      <c r="O17" s="157">
        <v>130.13979</v>
      </c>
      <c r="P17" s="157">
        <v>127.82021999999999</v>
      </c>
      <c r="Q17" s="157">
        <v>133.56651000000002</v>
      </c>
      <c r="R17" s="156">
        <f t="shared" si="2"/>
        <v>523.63047000000006</v>
      </c>
      <c r="S17" s="157">
        <v>119.19499999999999</v>
      </c>
      <c r="T17" s="157">
        <v>119.72862000000001</v>
      </c>
      <c r="U17" s="157">
        <v>122</v>
      </c>
    </row>
    <row r="18" spans="2:21">
      <c r="B18" s="63" t="s">
        <v>190</v>
      </c>
      <c r="C18" s="108" t="s">
        <v>183</v>
      </c>
      <c r="D18" s="155">
        <v>40.167000000000002</v>
      </c>
      <c r="E18" s="155">
        <v>38.503</v>
      </c>
      <c r="F18" s="155">
        <v>35.482999999999997</v>
      </c>
      <c r="G18" s="155">
        <v>32.317999999999998</v>
      </c>
      <c r="H18" s="156">
        <f t="shared" si="1"/>
        <v>146.471</v>
      </c>
      <c r="I18" s="157">
        <v>29.207805</v>
      </c>
      <c r="J18" s="157">
        <v>28.073595000000005</v>
      </c>
      <c r="K18" s="157">
        <v>27.720000000000002</v>
      </c>
      <c r="L18" s="157">
        <v>25.804350000000003</v>
      </c>
      <c r="M18" s="156">
        <f>SUM(I18:L18)</f>
        <v>110.80575</v>
      </c>
      <c r="N18" s="157">
        <v>24.143295000000002</v>
      </c>
      <c r="O18" s="157">
        <v>23.304435000000002</v>
      </c>
      <c r="P18" s="157">
        <v>22.466070000000002</v>
      </c>
      <c r="Q18" s="157">
        <v>21.192764999999998</v>
      </c>
      <c r="R18" s="156">
        <f t="shared" si="2"/>
        <v>91.106565000000003</v>
      </c>
      <c r="S18" s="157">
        <v>19.812000000000001</v>
      </c>
      <c r="T18" s="157">
        <v>19.825904999999999</v>
      </c>
      <c r="U18" s="157">
        <v>19</v>
      </c>
    </row>
    <row r="19" spans="2:21">
      <c r="B19" s="63" t="s">
        <v>191</v>
      </c>
      <c r="C19" s="108" t="s">
        <v>183</v>
      </c>
      <c r="D19" s="155">
        <v>4.5819999999999999</v>
      </c>
      <c r="E19" s="155">
        <v>4.2060000000000004</v>
      </c>
      <c r="F19" s="155">
        <v>4.0529999999999999</v>
      </c>
      <c r="G19" s="155">
        <v>5.7510000000000003</v>
      </c>
      <c r="H19" s="156">
        <f>SUM(D19:G19)</f>
        <v>18.592000000000002</v>
      </c>
      <c r="I19" s="157">
        <v>5.9539999999999997</v>
      </c>
      <c r="J19" s="157">
        <v>4.3105000000000002</v>
      </c>
      <c r="K19" s="157">
        <v>5</v>
      </c>
      <c r="L19" s="157">
        <v>6.1840000000000002</v>
      </c>
      <c r="M19" s="156">
        <f>SUM(I19:L19)</f>
        <v>21.448499999999999</v>
      </c>
      <c r="N19" s="157">
        <v>6.0960570000000001</v>
      </c>
      <c r="O19" s="157">
        <v>4.588743</v>
      </c>
      <c r="P19" s="157">
        <v>3.8254380000000001</v>
      </c>
      <c r="Q19" s="157">
        <v>6.1397250000000003</v>
      </c>
      <c r="R19" s="156">
        <f t="shared" si="2"/>
        <v>20.649963</v>
      </c>
      <c r="S19" s="157">
        <v>6.1986839999999983</v>
      </c>
      <c r="T19" s="157">
        <v>4.8735429999999944</v>
      </c>
      <c r="U19" s="157">
        <v>3</v>
      </c>
    </row>
    <row r="20" spans="2:21">
      <c r="B20" s="63" t="s">
        <v>192</v>
      </c>
      <c r="C20" s="108" t="s">
        <v>183</v>
      </c>
      <c r="D20" s="155">
        <v>767.51099999999997</v>
      </c>
      <c r="E20" s="155">
        <v>779.65099999999995</v>
      </c>
      <c r="F20" s="155">
        <v>793.64700000000005</v>
      </c>
      <c r="G20" s="155">
        <v>795.86500000000001</v>
      </c>
      <c r="H20" s="156">
        <f>SUM(D20:G20)</f>
        <v>3136.674</v>
      </c>
      <c r="I20" s="157">
        <v>782.923</v>
      </c>
      <c r="J20" s="157">
        <v>781.0915</v>
      </c>
      <c r="K20" s="157">
        <v>793</v>
      </c>
      <c r="L20" s="157">
        <v>787.93650000000025</v>
      </c>
      <c r="M20" s="156">
        <f t="shared" ref="M20:M22" si="3">SUM(I20:L20)</f>
        <v>3144.9510000000005</v>
      </c>
      <c r="N20" s="157">
        <v>774.15750000000003</v>
      </c>
      <c r="O20" s="157">
        <v>792.2059999999999</v>
      </c>
      <c r="P20" s="157">
        <v>807.22800000000007</v>
      </c>
      <c r="Q20" s="157">
        <v>804.35199999999998</v>
      </c>
      <c r="R20" s="156">
        <f t="shared" si="2"/>
        <v>3177.9434999999999</v>
      </c>
      <c r="S20" s="157">
        <v>785.37</v>
      </c>
      <c r="T20" s="157">
        <v>794.351</v>
      </c>
      <c r="U20" s="157">
        <v>806</v>
      </c>
    </row>
    <row r="21" spans="2:21">
      <c r="B21" s="63" t="s">
        <v>193</v>
      </c>
      <c r="C21" s="108" t="s">
        <v>183</v>
      </c>
      <c r="D21" s="155">
        <v>110.89100000000001</v>
      </c>
      <c r="E21" s="155">
        <v>108.544</v>
      </c>
      <c r="F21" s="155">
        <v>99.783000000000001</v>
      </c>
      <c r="G21" s="155">
        <v>81.436999999999998</v>
      </c>
      <c r="H21" s="156">
        <f t="shared" ref="H21:H22" si="4">SUM(D21:G21)</f>
        <v>400.65500000000003</v>
      </c>
      <c r="I21" s="157">
        <v>99.956500000000005</v>
      </c>
      <c r="J21" s="157">
        <v>95.736500000000007</v>
      </c>
      <c r="K21" s="157">
        <v>93</v>
      </c>
      <c r="L21" s="157">
        <v>91.996499999999997</v>
      </c>
      <c r="M21" s="156">
        <f t="shared" si="3"/>
        <v>380.68949999999995</v>
      </c>
      <c r="N21" s="157">
        <v>87.860500000000002</v>
      </c>
      <c r="O21" s="157">
        <v>87.463999999999999</v>
      </c>
      <c r="P21" s="157">
        <v>88.012</v>
      </c>
      <c r="Q21" s="157">
        <v>87.775999999999996</v>
      </c>
      <c r="R21" s="156">
        <f t="shared" si="2"/>
        <v>351.11250000000001</v>
      </c>
      <c r="S21" s="157">
        <v>70.236999999999995</v>
      </c>
      <c r="T21" s="157">
        <v>71.0535</v>
      </c>
      <c r="U21" s="157">
        <v>79</v>
      </c>
    </row>
    <row r="22" spans="2:21">
      <c r="B22" s="63" t="s">
        <v>194</v>
      </c>
      <c r="C22" s="108" t="s">
        <v>183</v>
      </c>
      <c r="D22" s="155">
        <v>60.847999999999999</v>
      </c>
      <c r="E22" s="155">
        <v>60.554000000000002</v>
      </c>
      <c r="F22" s="155">
        <v>60.604999999999997</v>
      </c>
      <c r="G22" s="155">
        <v>60.088000000000001</v>
      </c>
      <c r="H22" s="156">
        <f t="shared" si="4"/>
        <v>242.095</v>
      </c>
      <c r="I22" s="157">
        <v>55.296999999999997</v>
      </c>
      <c r="J22" s="157">
        <v>54.87700000000001</v>
      </c>
      <c r="K22" s="157">
        <v>65</v>
      </c>
      <c r="L22" s="157">
        <v>116.81300000000002</v>
      </c>
      <c r="M22" s="156">
        <f t="shared" si="3"/>
        <v>291.98700000000002</v>
      </c>
      <c r="N22" s="157">
        <v>105.22499999999999</v>
      </c>
      <c r="O22" s="157">
        <v>96.064999999999998</v>
      </c>
      <c r="P22" s="157">
        <v>94.248999999999995</v>
      </c>
      <c r="Q22" s="157">
        <v>91.356999999999999</v>
      </c>
      <c r="R22" s="156">
        <f t="shared" si="2"/>
        <v>386.89599999999996</v>
      </c>
      <c r="S22" s="157">
        <v>92.403999999999996</v>
      </c>
      <c r="T22" s="157">
        <v>94.102000000000004</v>
      </c>
      <c r="U22" s="157">
        <v>96</v>
      </c>
    </row>
    <row r="23" spans="2:21">
      <c r="B23" s="62"/>
      <c r="C23" s="109"/>
      <c r="D23" s="156"/>
      <c r="E23" s="156"/>
      <c r="F23" s="156"/>
      <c r="G23" s="156"/>
      <c r="H23" s="156"/>
      <c r="I23" s="157"/>
      <c r="J23" s="157"/>
      <c r="K23" s="157"/>
      <c r="L23" s="157"/>
      <c r="M23" s="156"/>
      <c r="N23" s="157"/>
      <c r="O23" s="157"/>
      <c r="P23" s="157"/>
      <c r="Q23" s="157"/>
      <c r="R23" s="156"/>
      <c r="S23" s="158"/>
      <c r="T23" s="158"/>
      <c r="U23" s="158"/>
    </row>
    <row r="24" spans="2:21">
      <c r="B24" s="104" t="s">
        <v>195</v>
      </c>
      <c r="C24" s="110" t="s">
        <v>183</v>
      </c>
      <c r="D24" s="159">
        <f>SUM(D13:D22)</f>
        <v>3982.7660000000001</v>
      </c>
      <c r="E24" s="159">
        <f>SUM(E13:E22)</f>
        <v>4039.125</v>
      </c>
      <c r="F24" s="159">
        <f t="shared" ref="F24:S24" si="5">SUM(F13:F22)</f>
        <v>4084.5369999999998</v>
      </c>
      <c r="G24" s="159">
        <f t="shared" si="5"/>
        <v>4051.6590000000001</v>
      </c>
      <c r="H24" s="160">
        <f t="shared" si="5"/>
        <v>16158.087</v>
      </c>
      <c r="I24" s="159">
        <f t="shared" si="5"/>
        <v>3989.8812200000016</v>
      </c>
      <c r="J24" s="159">
        <f t="shared" si="5"/>
        <v>3972.7728499999998</v>
      </c>
      <c r="K24" s="159">
        <f t="shared" si="5"/>
        <v>4015.0829999999996</v>
      </c>
      <c r="L24" s="159">
        <f t="shared" si="5"/>
        <v>4024.3803150000008</v>
      </c>
      <c r="M24" s="160">
        <f t="shared" si="5"/>
        <v>16002.117385000001</v>
      </c>
      <c r="N24" s="159">
        <f t="shared" si="5"/>
        <v>3879.7704220000001</v>
      </c>
      <c r="O24" s="159">
        <f t="shared" si="5"/>
        <v>3962.6319829999998</v>
      </c>
      <c r="P24" s="159">
        <f t="shared" si="5"/>
        <v>3994.9816955000001</v>
      </c>
      <c r="Q24" s="159">
        <f t="shared" si="5"/>
        <v>3974.7848924999998</v>
      </c>
      <c r="R24" s="160">
        <f t="shared" si="5"/>
        <v>15812.168992999999</v>
      </c>
      <c r="S24" s="159">
        <f t="shared" si="5"/>
        <v>3853.9506839999999</v>
      </c>
      <c r="T24" s="159">
        <f t="shared" ref="T24:U24" si="6">SUM(T13:T22)</f>
        <v>3890.5669229999999</v>
      </c>
      <c r="U24" s="159">
        <f t="shared" si="6"/>
        <v>3990</v>
      </c>
    </row>
    <row r="25" spans="2:21">
      <c r="B25" s="62"/>
      <c r="C25" s="109"/>
      <c r="D25" s="62"/>
      <c r="E25" s="62"/>
      <c r="F25" s="62"/>
      <c r="G25" s="62"/>
      <c r="H25" s="154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2:21">
      <c r="B26" s="62" t="s">
        <v>196</v>
      </c>
      <c r="C26" s="109"/>
      <c r="D26" s="62"/>
      <c r="E26" s="62"/>
      <c r="F26" s="62"/>
      <c r="G26" s="62"/>
      <c r="H26" s="154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2:21">
      <c r="B27" s="59" t="s">
        <v>197</v>
      </c>
      <c r="C27" s="108" t="s">
        <v>183</v>
      </c>
      <c r="D27" s="119">
        <v>1418.6469999999999</v>
      </c>
      <c r="E27" s="119">
        <v>1394.4079999999999</v>
      </c>
      <c r="F27" s="119">
        <v>1244.0989999999999</v>
      </c>
      <c r="G27" s="119">
        <v>1374.364</v>
      </c>
      <c r="H27" s="161">
        <f>SUM(D27:G27)</f>
        <v>5431.518</v>
      </c>
      <c r="I27" s="162">
        <v>1474.1154000000001</v>
      </c>
      <c r="J27" s="162">
        <v>1403.4169999999999</v>
      </c>
      <c r="K27" s="162">
        <v>1131.6000000000001</v>
      </c>
      <c r="L27" s="162">
        <v>1501.9689999999994</v>
      </c>
      <c r="M27" s="161">
        <f>SUM(I27:L27)</f>
        <v>5511.1013999999996</v>
      </c>
      <c r="N27" s="162">
        <v>1460.0488</v>
      </c>
      <c r="O27" s="162">
        <v>1457.9690000000001</v>
      </c>
      <c r="P27" s="162">
        <v>1369.0436000000002</v>
      </c>
      <c r="Q27" s="162">
        <v>1452.2704000000001</v>
      </c>
      <c r="R27" s="161">
        <f>SUM(N27:Q27)</f>
        <v>5739.3318000000008</v>
      </c>
      <c r="S27" s="228">
        <v>1486.056</v>
      </c>
      <c r="T27" s="228">
        <v>1461.787</v>
      </c>
      <c r="U27" s="228">
        <v>1345</v>
      </c>
    </row>
    <row r="28" spans="2:21">
      <c r="B28" s="59" t="s">
        <v>198</v>
      </c>
      <c r="C28" s="108" t="s">
        <v>183</v>
      </c>
      <c r="D28" s="119">
        <v>276.61700000000002</v>
      </c>
      <c r="E28" s="119">
        <v>259.86399999999998</v>
      </c>
      <c r="F28" s="119">
        <v>258.05500000000001</v>
      </c>
      <c r="G28" s="119">
        <v>285.04399999999998</v>
      </c>
      <c r="H28" s="161">
        <f>SUM(D28:G28)</f>
        <v>1079.58</v>
      </c>
      <c r="I28" s="162">
        <v>281.93539999999996</v>
      </c>
      <c r="J28" s="162">
        <v>203.11680000000001</v>
      </c>
      <c r="K28" s="162">
        <v>272.10000000000002</v>
      </c>
      <c r="L28" s="162">
        <v>289.49710000000005</v>
      </c>
      <c r="M28" s="161">
        <f>SUM(I28:L28)</f>
        <v>1046.6493</v>
      </c>
      <c r="N28" s="162">
        <v>289.11489999999998</v>
      </c>
      <c r="O28" s="162">
        <v>276.63390000000004</v>
      </c>
      <c r="P28" s="162">
        <v>274.66840000000002</v>
      </c>
      <c r="Q28" s="162">
        <v>284.28149999999999</v>
      </c>
      <c r="R28" s="161">
        <f>SUM(N28:Q28)</f>
        <v>1124.6987000000001</v>
      </c>
      <c r="S28" s="228">
        <v>284.696782546007</v>
      </c>
      <c r="T28" s="228">
        <v>280.43316117000006</v>
      </c>
      <c r="U28" s="228">
        <v>262</v>
      </c>
    </row>
    <row r="29" spans="2:21">
      <c r="B29" s="59" t="s">
        <v>199</v>
      </c>
      <c r="C29" s="108" t="s">
        <v>183</v>
      </c>
      <c r="D29" s="119">
        <v>0</v>
      </c>
      <c r="E29" s="119">
        <v>0</v>
      </c>
      <c r="F29" s="119">
        <v>0</v>
      </c>
      <c r="G29" s="119">
        <v>0</v>
      </c>
      <c r="H29" s="161">
        <f>SUM(D29:G29)</f>
        <v>0</v>
      </c>
      <c r="I29" s="119">
        <v>0</v>
      </c>
      <c r="J29" s="119">
        <v>0</v>
      </c>
      <c r="K29" s="119">
        <v>0</v>
      </c>
      <c r="L29" s="119">
        <v>79.221150652310939</v>
      </c>
      <c r="M29" s="161">
        <f>SUM(I29:L29)</f>
        <v>79.221150652310939</v>
      </c>
      <c r="N29" s="162">
        <v>132.28889042331932</v>
      </c>
      <c r="O29" s="162">
        <v>158.95504348739493</v>
      </c>
      <c r="P29" s="162">
        <v>189.15136936134499</v>
      </c>
      <c r="Q29" s="162">
        <v>205.56185096533619</v>
      </c>
      <c r="R29" s="161">
        <f>SUM(N29:Q29)</f>
        <v>685.95715423739534</v>
      </c>
      <c r="S29" s="228">
        <v>237.289863731092</v>
      </c>
      <c r="T29" s="228">
        <v>274</v>
      </c>
      <c r="U29" s="228">
        <v>276</v>
      </c>
    </row>
    <row r="30" spans="2:21">
      <c r="B30" s="62"/>
      <c r="C30" s="109"/>
      <c r="D30" s="163"/>
      <c r="E30" s="163"/>
      <c r="F30" s="163"/>
      <c r="G30" s="163"/>
      <c r="H30" s="161"/>
      <c r="I30" s="162"/>
      <c r="J30" s="162"/>
      <c r="K30" s="162"/>
      <c r="L30" s="162"/>
      <c r="M30" s="161"/>
      <c r="N30" s="162"/>
      <c r="O30" s="162"/>
      <c r="P30" s="162"/>
      <c r="Q30" s="162"/>
      <c r="R30" s="161"/>
      <c r="S30" s="164"/>
      <c r="T30" s="164"/>
      <c r="U30" s="171"/>
    </row>
    <row r="31" spans="2:21">
      <c r="B31" s="104" t="s">
        <v>200</v>
      </c>
      <c r="C31" s="110" t="s">
        <v>183</v>
      </c>
      <c r="D31" s="165">
        <f t="shared" ref="D31:G31" si="7">SUM(D27:D29)</f>
        <v>1695.2639999999999</v>
      </c>
      <c r="E31" s="165">
        <f t="shared" si="7"/>
        <v>1654.2719999999999</v>
      </c>
      <c r="F31" s="165">
        <f t="shared" si="7"/>
        <v>1502.154</v>
      </c>
      <c r="G31" s="165">
        <f t="shared" si="7"/>
        <v>1659.4079999999999</v>
      </c>
      <c r="H31" s="166">
        <f>SUM(H27:H29)</f>
        <v>6511.098</v>
      </c>
      <c r="I31" s="165">
        <f t="shared" ref="I31:L31" si="8">SUM(I27:I29)</f>
        <v>1756.0508</v>
      </c>
      <c r="J31" s="165">
        <f t="shared" si="8"/>
        <v>1606.5337999999999</v>
      </c>
      <c r="K31" s="165">
        <f t="shared" si="8"/>
        <v>1403.7000000000003</v>
      </c>
      <c r="L31" s="165">
        <f t="shared" si="8"/>
        <v>1870.6872506523105</v>
      </c>
      <c r="M31" s="166">
        <f>SUM(M27:M29)</f>
        <v>6636.9718506523104</v>
      </c>
      <c r="N31" s="165">
        <f t="shared" ref="N31:Q31" si="9">SUM(N27:N29)</f>
        <v>1881.4525904233194</v>
      </c>
      <c r="O31" s="165">
        <f t="shared" si="9"/>
        <v>1893.5579434873951</v>
      </c>
      <c r="P31" s="165">
        <f t="shared" si="9"/>
        <v>1832.8633693613451</v>
      </c>
      <c r="Q31" s="165">
        <f t="shared" si="9"/>
        <v>1942.1137509653363</v>
      </c>
      <c r="R31" s="166">
        <f>SUM(R27:R29)</f>
        <v>7549.9876542373959</v>
      </c>
      <c r="S31" s="165">
        <f>SUM(S27:S29)</f>
        <v>2008.042646277099</v>
      </c>
      <c r="T31" s="165">
        <f>SUM(T27:T29)</f>
        <v>2016.2201611700002</v>
      </c>
      <c r="U31" s="159">
        <f>SUM(U27:U29)</f>
        <v>1883</v>
      </c>
    </row>
    <row r="32" spans="2:21">
      <c r="B32" s="62"/>
      <c r="C32" s="109"/>
      <c r="D32" s="163"/>
      <c r="E32" s="163"/>
      <c r="F32" s="163"/>
      <c r="G32" s="163"/>
      <c r="H32" s="161"/>
      <c r="I32" s="162"/>
      <c r="J32" s="162"/>
      <c r="K32" s="162"/>
      <c r="L32" s="162"/>
      <c r="M32" s="161"/>
      <c r="N32" s="162"/>
      <c r="O32" s="162"/>
      <c r="P32" s="162"/>
      <c r="Q32" s="162"/>
      <c r="R32" s="161"/>
      <c r="S32" s="164"/>
      <c r="T32" s="164"/>
      <c r="U32" s="171"/>
    </row>
    <row r="33" spans="2:21" ht="13.5" thickBot="1">
      <c r="B33" s="66" t="s">
        <v>201</v>
      </c>
      <c r="C33" s="111" t="s">
        <v>183</v>
      </c>
      <c r="D33" s="167">
        <f t="shared" ref="D33:G33" si="10">SUM(D24,D31)</f>
        <v>5678.03</v>
      </c>
      <c r="E33" s="167">
        <f t="shared" si="10"/>
        <v>5693.3969999999999</v>
      </c>
      <c r="F33" s="167">
        <f t="shared" si="10"/>
        <v>5586.6909999999998</v>
      </c>
      <c r="G33" s="167">
        <f t="shared" si="10"/>
        <v>5711.067</v>
      </c>
      <c r="H33" s="168">
        <f>SUM(H24,H31)</f>
        <v>22669.184999999998</v>
      </c>
      <c r="I33" s="167">
        <f t="shared" ref="I33:L33" si="11">SUM(I24,I31)</f>
        <v>5745.932020000002</v>
      </c>
      <c r="J33" s="167">
        <f t="shared" si="11"/>
        <v>5579.3066499999995</v>
      </c>
      <c r="K33" s="167">
        <f t="shared" si="11"/>
        <v>5418.7829999999994</v>
      </c>
      <c r="L33" s="167">
        <f t="shared" si="11"/>
        <v>5895.0675656523108</v>
      </c>
      <c r="M33" s="168">
        <f>SUM(M24,M31)</f>
        <v>22639.089235652311</v>
      </c>
      <c r="N33" s="167">
        <f t="shared" ref="N33:Q33" si="12">SUM(N24,N31)</f>
        <v>5761.2230124233192</v>
      </c>
      <c r="O33" s="167">
        <f t="shared" si="12"/>
        <v>5856.1899264873946</v>
      </c>
      <c r="P33" s="167">
        <f t="shared" si="12"/>
        <v>5827.8450648613452</v>
      </c>
      <c r="Q33" s="167">
        <f t="shared" si="12"/>
        <v>5916.8986434653361</v>
      </c>
      <c r="R33" s="168">
        <f>SUM(R24,R31)</f>
        <v>23362.156647237396</v>
      </c>
      <c r="S33" s="167">
        <f>SUM(S24,S31)</f>
        <v>5861.9933302770987</v>
      </c>
      <c r="T33" s="167">
        <f>SUM(T24,T31)</f>
        <v>5906.7870841700005</v>
      </c>
      <c r="U33" s="229">
        <f>SUM(U24,U31)</f>
        <v>5873</v>
      </c>
    </row>
    <row r="34" spans="2:21">
      <c r="B34" s="62"/>
      <c r="C34" s="109"/>
      <c r="D34" s="64"/>
      <c r="E34" s="64"/>
      <c r="F34" s="64"/>
      <c r="G34" s="64"/>
      <c r="H34" s="65"/>
      <c r="I34" s="64"/>
      <c r="J34" s="64"/>
      <c r="K34" s="64"/>
      <c r="L34" s="64"/>
      <c r="M34" s="65"/>
      <c r="N34" s="64"/>
      <c r="O34" s="64"/>
      <c r="P34" s="64"/>
      <c r="Q34" s="64"/>
      <c r="R34" s="65"/>
      <c r="S34" s="64"/>
      <c r="T34" s="64"/>
    </row>
    <row r="35" spans="2:21">
      <c r="B35" s="62"/>
      <c r="C35" s="109"/>
      <c r="D35" s="64"/>
      <c r="E35" s="64"/>
      <c r="F35" s="64"/>
      <c r="G35" s="64"/>
      <c r="H35" s="65"/>
      <c r="I35" s="64"/>
      <c r="J35" s="64"/>
      <c r="K35" s="64"/>
      <c r="L35" s="64"/>
      <c r="M35" s="65"/>
      <c r="N35" s="64"/>
      <c r="O35" s="64"/>
      <c r="P35" s="64"/>
      <c r="Q35" s="64"/>
      <c r="R35" s="65"/>
      <c r="S35" s="64"/>
      <c r="T35" s="64"/>
    </row>
    <row r="36" spans="2:21">
      <c r="B36" s="62"/>
      <c r="C36" s="109"/>
      <c r="D36" s="64"/>
      <c r="E36" s="64"/>
      <c r="F36" s="64"/>
      <c r="G36" s="64"/>
      <c r="H36" s="65"/>
      <c r="I36" s="64"/>
      <c r="J36" s="64"/>
      <c r="K36" s="64"/>
      <c r="L36" s="64"/>
      <c r="M36" s="65"/>
      <c r="N36" s="64"/>
      <c r="O36" s="64"/>
      <c r="P36" s="64"/>
      <c r="Q36" s="64"/>
      <c r="R36" s="65"/>
      <c r="S36" s="64"/>
      <c r="T36" s="64"/>
    </row>
    <row r="37" spans="2:21">
      <c r="B37" s="62"/>
      <c r="C37" s="109"/>
      <c r="D37" s="64"/>
      <c r="E37" s="64"/>
      <c r="F37" s="64"/>
      <c r="G37" s="64"/>
      <c r="H37" s="65"/>
      <c r="I37" s="64"/>
      <c r="J37" s="64"/>
      <c r="K37" s="64"/>
      <c r="L37" s="64"/>
      <c r="M37" s="65"/>
      <c r="N37" s="64"/>
      <c r="O37" s="64"/>
      <c r="P37" s="64"/>
      <c r="Q37" s="64"/>
      <c r="R37" s="65"/>
      <c r="S37" s="64"/>
      <c r="T37" s="64"/>
    </row>
    <row r="38" spans="2:21">
      <c r="B38" s="58" t="s">
        <v>184</v>
      </c>
      <c r="C38" s="107"/>
      <c r="D38" s="102" t="s">
        <v>255</v>
      </c>
      <c r="E38" s="102" t="s">
        <v>256</v>
      </c>
      <c r="F38" s="102" t="s">
        <v>257</v>
      </c>
      <c r="G38" s="102" t="s">
        <v>258</v>
      </c>
      <c r="H38" s="103">
        <v>2015</v>
      </c>
      <c r="I38" s="102" t="s">
        <v>259</v>
      </c>
      <c r="J38" s="102" t="s">
        <v>260</v>
      </c>
      <c r="K38" s="102" t="s">
        <v>261</v>
      </c>
      <c r="L38" s="102" t="s">
        <v>262</v>
      </c>
      <c r="M38" s="103">
        <v>2016</v>
      </c>
      <c r="N38" s="102" t="s">
        <v>263</v>
      </c>
      <c r="O38" s="102" t="s">
        <v>264</v>
      </c>
      <c r="P38" s="102" t="s">
        <v>265</v>
      </c>
      <c r="Q38" s="102" t="s">
        <v>266</v>
      </c>
      <c r="R38" s="103">
        <v>2017</v>
      </c>
      <c r="S38" s="102" t="s">
        <v>267</v>
      </c>
      <c r="T38" s="102" t="s">
        <v>306</v>
      </c>
      <c r="U38" s="102" t="s">
        <v>308</v>
      </c>
    </row>
    <row r="39" spans="2:21">
      <c r="B39" s="202"/>
      <c r="C39" s="108"/>
      <c r="D39" s="59"/>
      <c r="E39" s="59"/>
      <c r="F39" s="59"/>
      <c r="G39" s="59"/>
      <c r="H39" s="61"/>
      <c r="I39" s="60"/>
      <c r="J39" s="60"/>
      <c r="K39" s="60"/>
      <c r="L39" s="60"/>
      <c r="M39" s="61"/>
      <c r="N39" s="60"/>
      <c r="O39" s="60"/>
      <c r="P39" s="60"/>
      <c r="Q39" s="60"/>
      <c r="R39" s="61"/>
    </row>
    <row r="40" spans="2:21">
      <c r="B40" s="62" t="s">
        <v>185</v>
      </c>
      <c r="C40" s="109"/>
      <c r="D40" s="62"/>
      <c r="E40" s="62"/>
      <c r="F40" s="62"/>
      <c r="G40" s="62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</row>
    <row r="41" spans="2:21" s="12" customFormat="1">
      <c r="B41" s="63" t="s">
        <v>277</v>
      </c>
      <c r="C41" s="63" t="s">
        <v>278</v>
      </c>
      <c r="D41" s="170">
        <v>10192.922399999999</v>
      </c>
      <c r="E41" s="170">
        <v>10526.319199999998</v>
      </c>
      <c r="F41" s="170">
        <v>10609.987599999999</v>
      </c>
      <c r="G41" s="170">
        <v>10619.267199999998</v>
      </c>
      <c r="H41" s="161">
        <f>SUM(D41:G41)</f>
        <v>41948.496399999989</v>
      </c>
      <c r="I41" s="162">
        <v>10560.3292</v>
      </c>
      <c r="J41" s="162">
        <v>10599.7276</v>
      </c>
      <c r="K41" s="162">
        <v>10670.4</v>
      </c>
      <c r="L41" s="162">
        <v>10457.379600000002</v>
      </c>
      <c r="M41" s="161">
        <f>SUM(I41:L41)</f>
        <v>42287.8364</v>
      </c>
      <c r="N41" s="162">
        <v>10162.8112</v>
      </c>
      <c r="O41" s="162">
        <v>10414.1204</v>
      </c>
      <c r="P41" s="162">
        <v>10572.899600000001</v>
      </c>
      <c r="Q41" s="162">
        <v>10560.8992</v>
      </c>
      <c r="R41" s="161">
        <f>SUM(N41:Q41)</f>
        <v>41710.7304</v>
      </c>
      <c r="S41" s="162">
        <f>S13*7.6</f>
        <v>10276.955599999999</v>
      </c>
      <c r="T41" s="162">
        <f t="shared" ref="T41:U41" si="13">T13*7.6</f>
        <v>10452.363599999999</v>
      </c>
      <c r="U41" s="162">
        <f t="shared" si="13"/>
        <v>10488</v>
      </c>
    </row>
    <row r="42" spans="2:21" s="12" customFormat="1">
      <c r="B42" s="63" t="s">
        <v>186</v>
      </c>
      <c r="C42" s="63" t="s">
        <v>278</v>
      </c>
      <c r="D42" s="170">
        <v>5182.3715999999995</v>
      </c>
      <c r="E42" s="170">
        <v>5340.6795999999995</v>
      </c>
      <c r="F42" s="170">
        <v>5465.3955999999998</v>
      </c>
      <c r="G42" s="170">
        <v>5466.6571999999996</v>
      </c>
      <c r="H42" s="161">
        <f t="shared" ref="H42:H46" si="14">SUM(D42:G42)</f>
        <v>21455.103999999999</v>
      </c>
      <c r="I42" s="162">
        <v>5335.9295999999995</v>
      </c>
      <c r="J42" s="162">
        <v>5358.7523999999994</v>
      </c>
      <c r="K42" s="162">
        <v>5434</v>
      </c>
      <c r="L42" s="162">
        <v>5394.5787999999984</v>
      </c>
      <c r="M42" s="161">
        <f t="shared" ref="M42:M45" si="15">SUM(I42:L42)</f>
        <v>21523.260799999996</v>
      </c>
      <c r="N42" s="162">
        <v>5253.2491999999993</v>
      </c>
      <c r="O42" s="162">
        <v>5377.6916000000001</v>
      </c>
      <c r="P42" s="162">
        <v>5457.3243999999995</v>
      </c>
      <c r="Q42" s="162">
        <v>5495.8487999999998</v>
      </c>
      <c r="R42" s="161">
        <f t="shared" ref="R42:R50" si="16">SUM(N42:Q42)</f>
        <v>21584.114000000001</v>
      </c>
      <c r="S42" s="162">
        <f t="shared" ref="S42:U42" si="17">S14*7.6</f>
        <v>5284.6904000000004</v>
      </c>
      <c r="T42" s="162">
        <f t="shared" si="17"/>
        <v>5349.0167999999994</v>
      </c>
      <c r="U42" s="162">
        <f t="shared" si="17"/>
        <v>5662</v>
      </c>
    </row>
    <row r="43" spans="2:21" s="12" customFormat="1">
      <c r="B43" s="63" t="s">
        <v>187</v>
      </c>
      <c r="C43" s="63" t="s">
        <v>278</v>
      </c>
      <c r="D43" s="170">
        <v>2021.4176</v>
      </c>
      <c r="E43" s="170">
        <v>2013.2399999999998</v>
      </c>
      <c r="F43" s="170">
        <v>2062.0244000000002</v>
      </c>
      <c r="G43" s="170">
        <v>2028.9795999999999</v>
      </c>
      <c r="H43" s="161">
        <f t="shared" si="14"/>
        <v>8125.6615999999995</v>
      </c>
      <c r="I43" s="162">
        <v>2017.4846</v>
      </c>
      <c r="J43" s="162">
        <v>1982.4105999999999</v>
      </c>
      <c r="K43" s="162">
        <v>2029.1999999999998</v>
      </c>
      <c r="L43" s="162">
        <v>2053.8392000000013</v>
      </c>
      <c r="M43" s="161">
        <f t="shared" si="15"/>
        <v>8082.934400000001</v>
      </c>
      <c r="N43" s="162">
        <v>1986.3132000000001</v>
      </c>
      <c r="O43" s="162">
        <v>2024.7501999999993</v>
      </c>
      <c r="P43" s="162">
        <v>2075.0812000000001</v>
      </c>
      <c r="Q43" s="162">
        <v>2050.1037999999999</v>
      </c>
      <c r="R43" s="161">
        <f t="shared" si="16"/>
        <v>8136.2483999999995</v>
      </c>
      <c r="S43" s="162">
        <f t="shared" ref="S43:U43" si="18">S15*7.6</f>
        <v>2015.1324</v>
      </c>
      <c r="T43" s="162">
        <f t="shared" si="18"/>
        <v>2058.6347999999998</v>
      </c>
      <c r="U43" s="162">
        <f t="shared" si="18"/>
        <v>2074.7999999999997</v>
      </c>
    </row>
    <row r="44" spans="2:21" s="12" customFormat="1">
      <c r="B44" s="63" t="s">
        <v>188</v>
      </c>
      <c r="C44" s="63" t="s">
        <v>278</v>
      </c>
      <c r="D44" s="170">
        <v>3799.0499999999997</v>
      </c>
      <c r="E44" s="170">
        <v>3798.5939999999996</v>
      </c>
      <c r="F44" s="170">
        <v>3798.8827999999999</v>
      </c>
      <c r="G44" s="170">
        <v>3764.47</v>
      </c>
      <c r="H44" s="161">
        <f t="shared" si="14"/>
        <v>15160.996799999999</v>
      </c>
      <c r="I44" s="162">
        <v>3688.626522</v>
      </c>
      <c r="J44" s="162">
        <v>3684.4974039999997</v>
      </c>
      <c r="K44" s="162">
        <v>3743.5547999999999</v>
      </c>
      <c r="L44" s="162">
        <v>3722.0320560000005</v>
      </c>
      <c r="M44" s="161">
        <f t="shared" si="15"/>
        <v>14838.710782</v>
      </c>
      <c r="N44" s="162">
        <v>3499.0257119999997</v>
      </c>
      <c r="O44" s="162">
        <v>3682.804314</v>
      </c>
      <c r="P44" s="162">
        <v>3565.190153</v>
      </c>
      <c r="Q44" s="162">
        <v>3404.1949830000003</v>
      </c>
      <c r="R44" s="161">
        <f t="shared" si="16"/>
        <v>14151.215162</v>
      </c>
      <c r="S44" s="162">
        <f t="shared" ref="S44:U44" si="19">S16*7.6</f>
        <v>3404.7999999999997</v>
      </c>
      <c r="T44" s="162">
        <f t="shared" si="19"/>
        <v>3318.3906979999997</v>
      </c>
      <c r="U44" s="162">
        <f t="shared" si="19"/>
        <v>3549.2</v>
      </c>
    </row>
    <row r="45" spans="2:21" s="12" customFormat="1">
      <c r="B45" s="63" t="s">
        <v>189</v>
      </c>
      <c r="C45" s="63" t="s">
        <v>278</v>
      </c>
      <c r="D45" s="170">
        <v>1594.8675999999998</v>
      </c>
      <c r="E45" s="170">
        <v>1483.4363999999998</v>
      </c>
      <c r="F45" s="170">
        <v>1555.0511999999999</v>
      </c>
      <c r="G45" s="170">
        <v>1499.7460000000001</v>
      </c>
      <c r="H45" s="161">
        <f t="shared" si="14"/>
        <v>6133.1012000000001</v>
      </c>
      <c r="I45" s="162">
        <v>1323.3562319999999</v>
      </c>
      <c r="J45" s="162">
        <v>1240.608534</v>
      </c>
      <c r="K45" s="162">
        <v>1161.2040000000002</v>
      </c>
      <c r="L45" s="162">
        <v>1139.0796779999998</v>
      </c>
      <c r="M45" s="161">
        <f t="shared" si="15"/>
        <v>4864.2484439999998</v>
      </c>
      <c r="N45" s="162">
        <v>1003.99002</v>
      </c>
      <c r="O45" s="162">
        <v>989.06240400000002</v>
      </c>
      <c r="P45" s="162">
        <v>971.43367199999989</v>
      </c>
      <c r="Q45" s="162">
        <v>1015.1054760000001</v>
      </c>
      <c r="R45" s="161">
        <f t="shared" si="16"/>
        <v>3979.5915719999998</v>
      </c>
      <c r="S45" s="162">
        <f t="shared" ref="S45:U45" si="20">S17*7.6</f>
        <v>905.88199999999995</v>
      </c>
      <c r="T45" s="162">
        <f t="shared" si="20"/>
        <v>909.93751199999997</v>
      </c>
      <c r="U45" s="162">
        <f t="shared" si="20"/>
        <v>927.19999999999993</v>
      </c>
    </row>
    <row r="46" spans="2:21" s="12" customFormat="1">
      <c r="B46" s="63" t="s">
        <v>190</v>
      </c>
      <c r="C46" s="63" t="s">
        <v>278</v>
      </c>
      <c r="D46" s="170">
        <v>305.26920000000001</v>
      </c>
      <c r="E46" s="170">
        <v>292.62279999999998</v>
      </c>
      <c r="F46" s="170">
        <v>269.67079999999999</v>
      </c>
      <c r="G46" s="170">
        <v>245.61679999999998</v>
      </c>
      <c r="H46" s="161">
        <f t="shared" si="14"/>
        <v>1113.1795999999999</v>
      </c>
      <c r="I46" s="162">
        <v>221.97931800000001</v>
      </c>
      <c r="J46" s="162">
        <v>213.35932200000002</v>
      </c>
      <c r="K46" s="162">
        <v>210.672</v>
      </c>
      <c r="L46" s="162">
        <v>196.11306000000002</v>
      </c>
      <c r="M46" s="161">
        <f>SUM(I46:L46)</f>
        <v>842.1237000000001</v>
      </c>
      <c r="N46" s="162">
        <v>183.48904200000001</v>
      </c>
      <c r="O46" s="162">
        <v>177.11370600000001</v>
      </c>
      <c r="P46" s="162">
        <v>170.742132</v>
      </c>
      <c r="Q46" s="162">
        <v>161.06501399999996</v>
      </c>
      <c r="R46" s="161">
        <f>SUM(N46:Q46)</f>
        <v>692.40989399999989</v>
      </c>
      <c r="S46" s="162">
        <f t="shared" ref="S46:U46" si="21">S18*7.6</f>
        <v>150.5712</v>
      </c>
      <c r="T46" s="162">
        <f t="shared" si="21"/>
        <v>150.67687799999999</v>
      </c>
      <c r="U46" s="162">
        <f t="shared" si="21"/>
        <v>144.4</v>
      </c>
    </row>
    <row r="47" spans="2:21">
      <c r="B47" s="63" t="s">
        <v>191</v>
      </c>
      <c r="C47" s="108" t="s">
        <v>278</v>
      </c>
      <c r="D47" s="169">
        <v>34.8232</v>
      </c>
      <c r="E47" s="169">
        <v>31.965600000000002</v>
      </c>
      <c r="F47" s="169">
        <v>30.802799999999998</v>
      </c>
      <c r="G47" s="169">
        <v>43.707599999999999</v>
      </c>
      <c r="H47" s="161">
        <f>SUM(D47:G47)</f>
        <v>141.29919999999998</v>
      </c>
      <c r="I47" s="162">
        <v>45.250399999999999</v>
      </c>
      <c r="J47" s="162">
        <v>32.759799999999998</v>
      </c>
      <c r="K47" s="162">
        <v>38</v>
      </c>
      <c r="L47" s="162">
        <v>46.998399999999997</v>
      </c>
      <c r="M47" s="161">
        <f>SUM(I47:L47)</f>
        <v>163.0086</v>
      </c>
      <c r="N47" s="162">
        <v>46.330033199999995</v>
      </c>
      <c r="O47" s="162">
        <v>34.874446800000001</v>
      </c>
      <c r="P47" s="162">
        <v>29.073328799999999</v>
      </c>
      <c r="Q47" s="162">
        <v>46.661909999999999</v>
      </c>
      <c r="R47" s="161">
        <f t="shared" si="16"/>
        <v>156.93971879999998</v>
      </c>
      <c r="S47" s="162">
        <f t="shared" ref="S47:U47" si="22">S19*7.6</f>
        <v>47.109998399999988</v>
      </c>
      <c r="T47" s="162">
        <f t="shared" si="22"/>
        <v>37.038926799999956</v>
      </c>
      <c r="U47" s="162">
        <f t="shared" si="22"/>
        <v>22.799999999999997</v>
      </c>
    </row>
    <row r="48" spans="2:21">
      <c r="B48" s="63" t="s">
        <v>192</v>
      </c>
      <c r="C48" s="108" t="s">
        <v>278</v>
      </c>
      <c r="D48" s="169">
        <v>5833.0835999999999</v>
      </c>
      <c r="E48" s="169">
        <v>5925.3475999999991</v>
      </c>
      <c r="F48" s="169">
        <v>6031.7172</v>
      </c>
      <c r="G48" s="169">
        <v>6048.5739999999996</v>
      </c>
      <c r="H48" s="161">
        <f>SUM(D48:G48)</f>
        <v>23838.722399999999</v>
      </c>
      <c r="I48" s="162">
        <v>5950.2147999999997</v>
      </c>
      <c r="J48" s="162">
        <v>5936.2954</v>
      </c>
      <c r="K48" s="162">
        <v>6026.7999999999993</v>
      </c>
      <c r="L48" s="162">
        <v>5988.3174000000017</v>
      </c>
      <c r="M48" s="161">
        <f t="shared" ref="M48:M50" si="23">SUM(I48:L48)</f>
        <v>23901.6276</v>
      </c>
      <c r="N48" s="162">
        <v>5883.5969999999998</v>
      </c>
      <c r="O48" s="162">
        <v>6020.7655999999988</v>
      </c>
      <c r="P48" s="162">
        <v>6134.9328000000005</v>
      </c>
      <c r="Q48" s="162">
        <v>6113.0751999999993</v>
      </c>
      <c r="R48" s="161">
        <f t="shared" si="16"/>
        <v>24152.370599999998</v>
      </c>
      <c r="S48" s="162">
        <f t="shared" ref="S48:U48" si="24">S20*7.6</f>
        <v>5968.8119999999999</v>
      </c>
      <c r="T48" s="162">
        <f t="shared" si="24"/>
        <v>6037.0675999999994</v>
      </c>
      <c r="U48" s="162">
        <f t="shared" si="24"/>
        <v>6125.5999999999995</v>
      </c>
    </row>
    <row r="49" spans="2:21">
      <c r="B49" s="63" t="s">
        <v>193</v>
      </c>
      <c r="C49" s="108" t="s">
        <v>278</v>
      </c>
      <c r="D49" s="169">
        <v>842.77160000000003</v>
      </c>
      <c r="E49" s="169">
        <v>824.93439999999998</v>
      </c>
      <c r="F49" s="169">
        <v>758.35079999999994</v>
      </c>
      <c r="G49" s="169">
        <v>618.9212</v>
      </c>
      <c r="H49" s="161">
        <f t="shared" ref="H49:H50" si="25">SUM(D49:G49)</f>
        <v>3044.9780000000001</v>
      </c>
      <c r="I49" s="162">
        <v>759.6694</v>
      </c>
      <c r="J49" s="162">
        <v>727.59739999999999</v>
      </c>
      <c r="K49" s="162">
        <v>706.8</v>
      </c>
      <c r="L49" s="162">
        <v>699.1733999999999</v>
      </c>
      <c r="M49" s="161">
        <f t="shared" si="23"/>
        <v>2893.2401999999993</v>
      </c>
      <c r="N49" s="162">
        <v>667.73979999999995</v>
      </c>
      <c r="O49" s="162">
        <v>664.72640000000001</v>
      </c>
      <c r="P49" s="162">
        <v>668.89120000000003</v>
      </c>
      <c r="Q49" s="162">
        <v>667.09759999999994</v>
      </c>
      <c r="R49" s="161">
        <f t="shared" si="16"/>
        <v>2668.4549999999999</v>
      </c>
      <c r="S49" s="162">
        <f t="shared" ref="S49:U49" si="26">S21*7.6</f>
        <v>533.80119999999988</v>
      </c>
      <c r="T49" s="162">
        <f t="shared" si="26"/>
        <v>540.00659999999993</v>
      </c>
      <c r="U49" s="162">
        <f t="shared" si="26"/>
        <v>600.4</v>
      </c>
    </row>
    <row r="50" spans="2:21">
      <c r="B50" s="63" t="s">
        <v>194</v>
      </c>
      <c r="C50" s="108" t="s">
        <v>278</v>
      </c>
      <c r="D50" s="169">
        <v>462.44479999999999</v>
      </c>
      <c r="E50" s="169">
        <v>460.21039999999999</v>
      </c>
      <c r="F50" s="169">
        <v>460.59799999999996</v>
      </c>
      <c r="G50" s="169">
        <v>456.66879999999998</v>
      </c>
      <c r="H50" s="161">
        <f t="shared" si="25"/>
        <v>1839.9219999999998</v>
      </c>
      <c r="I50" s="162">
        <v>420.25719999999995</v>
      </c>
      <c r="J50" s="162">
        <v>417.06520000000006</v>
      </c>
      <c r="K50" s="162">
        <v>494</v>
      </c>
      <c r="L50" s="162">
        <v>887.77880000000005</v>
      </c>
      <c r="M50" s="161">
        <f t="shared" si="23"/>
        <v>2219.1012000000001</v>
      </c>
      <c r="N50" s="162">
        <v>799.70999999999992</v>
      </c>
      <c r="O50" s="162">
        <v>730.09399999999994</v>
      </c>
      <c r="P50" s="162">
        <v>716.29239999999993</v>
      </c>
      <c r="Q50" s="162">
        <v>694.31319999999994</v>
      </c>
      <c r="R50" s="161">
        <f t="shared" si="16"/>
        <v>2940.4096</v>
      </c>
      <c r="S50" s="162">
        <f t="shared" ref="S50:U50" si="27">S22*7.6</f>
        <v>702.2704</v>
      </c>
      <c r="T50" s="162">
        <f t="shared" si="27"/>
        <v>715.17520000000002</v>
      </c>
      <c r="U50" s="162">
        <f t="shared" si="27"/>
        <v>729.59999999999991</v>
      </c>
    </row>
    <row r="51" spans="2:21">
      <c r="B51" s="62"/>
      <c r="C51" s="109"/>
      <c r="D51" s="161"/>
      <c r="E51" s="161"/>
      <c r="F51" s="161"/>
      <c r="G51" s="161"/>
      <c r="H51" s="161"/>
      <c r="I51" s="162"/>
      <c r="J51" s="162"/>
      <c r="K51" s="162"/>
      <c r="L51" s="162"/>
      <c r="M51" s="161"/>
      <c r="N51" s="162"/>
      <c r="O51" s="162"/>
      <c r="P51" s="162"/>
      <c r="Q51" s="162"/>
      <c r="R51" s="161"/>
      <c r="S51" s="171"/>
      <c r="T51" s="171"/>
      <c r="U51" s="171"/>
    </row>
    <row r="52" spans="2:21">
      <c r="B52" s="104" t="s">
        <v>195</v>
      </c>
      <c r="C52" s="110" t="s">
        <v>278</v>
      </c>
      <c r="D52" s="165">
        <f>SUM(D41:D50)</f>
        <v>30269.021599999996</v>
      </c>
      <c r="E52" s="165">
        <f t="shared" ref="E52:S52" si="28">SUM(E41:E50)</f>
        <v>30697.349999999995</v>
      </c>
      <c r="F52" s="165">
        <f t="shared" si="28"/>
        <v>31042.481200000002</v>
      </c>
      <c r="G52" s="165">
        <f t="shared" si="28"/>
        <v>30792.608400000001</v>
      </c>
      <c r="H52" s="166">
        <f t="shared" si="28"/>
        <v>122801.46119999999</v>
      </c>
      <c r="I52" s="165">
        <f t="shared" si="28"/>
        <v>30323.097271999999</v>
      </c>
      <c r="J52" s="165">
        <f t="shared" si="28"/>
        <v>30193.073659999998</v>
      </c>
      <c r="K52" s="165">
        <f t="shared" si="28"/>
        <v>30514.630799999995</v>
      </c>
      <c r="L52" s="165">
        <f t="shared" si="28"/>
        <v>30585.290394000003</v>
      </c>
      <c r="M52" s="166">
        <f t="shared" si="28"/>
        <v>121616.092126</v>
      </c>
      <c r="N52" s="165">
        <f t="shared" si="28"/>
        <v>29486.2552072</v>
      </c>
      <c r="O52" s="165">
        <f t="shared" si="28"/>
        <v>30116.003070800001</v>
      </c>
      <c r="P52" s="165">
        <f t="shared" si="28"/>
        <v>30361.860885799993</v>
      </c>
      <c r="Q52" s="165">
        <f t="shared" si="28"/>
        <v>30208.365183000002</v>
      </c>
      <c r="R52" s="166">
        <f t="shared" si="28"/>
        <v>120172.48434679999</v>
      </c>
      <c r="S52" s="165">
        <f t="shared" si="28"/>
        <v>29290.025198399999</v>
      </c>
      <c r="T52" s="165">
        <f t="shared" ref="T52:U52" si="29">SUM(T41:T50)</f>
        <v>29568.308614799997</v>
      </c>
      <c r="U52" s="165">
        <f t="shared" si="29"/>
        <v>30324</v>
      </c>
    </row>
    <row r="53" spans="2:21">
      <c r="B53" s="62"/>
      <c r="C53" s="109"/>
      <c r="D53" s="62"/>
      <c r="E53" s="62"/>
      <c r="F53" s="62"/>
      <c r="G53" s="62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</row>
    <row r="54" spans="2:21">
      <c r="B54" s="62" t="s">
        <v>196</v>
      </c>
      <c r="C54" s="109"/>
      <c r="D54" s="62"/>
      <c r="E54" s="62"/>
      <c r="F54" s="62"/>
      <c r="G54" s="62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</row>
    <row r="55" spans="2:21">
      <c r="B55" s="59" t="s">
        <v>197</v>
      </c>
      <c r="C55" s="108" t="s">
        <v>278</v>
      </c>
      <c r="D55" s="119">
        <v>10781.717199999999</v>
      </c>
      <c r="E55" s="119">
        <v>10597.500799999998</v>
      </c>
      <c r="F55" s="119">
        <v>9455.152399999999</v>
      </c>
      <c r="G55" s="119">
        <v>10445.1664</v>
      </c>
      <c r="H55" s="161">
        <f>SUM(D55:G55)</f>
        <v>41279.536799999994</v>
      </c>
      <c r="I55" s="162">
        <v>11203.277040000001</v>
      </c>
      <c r="J55" s="162">
        <v>10665.9692</v>
      </c>
      <c r="K55" s="162">
        <v>8600.16</v>
      </c>
      <c r="L55" s="162">
        <v>11414.964399999995</v>
      </c>
      <c r="M55" s="161">
        <f>SUM(I55:L55)</f>
        <v>41884.370639999994</v>
      </c>
      <c r="N55" s="162">
        <v>11096.37088</v>
      </c>
      <c r="O55" s="162">
        <v>11080.564399999999</v>
      </c>
      <c r="P55" s="162">
        <v>10404.731360000002</v>
      </c>
      <c r="Q55" s="162">
        <v>11037.25504</v>
      </c>
      <c r="R55" s="161">
        <f>SUM(N55:Q55)</f>
        <v>43618.921679999999</v>
      </c>
      <c r="S55" s="120">
        <f>S27*7.6</f>
        <v>11294.025599999999</v>
      </c>
      <c r="T55" s="120">
        <f t="shared" ref="T55:U57" si="30">T27*7.6</f>
        <v>11109.581200000001</v>
      </c>
      <c r="U55" s="120">
        <f t="shared" si="30"/>
        <v>10222</v>
      </c>
    </row>
    <row r="56" spans="2:21">
      <c r="B56" s="59" t="s">
        <v>198</v>
      </c>
      <c r="C56" s="108" t="s">
        <v>278</v>
      </c>
      <c r="D56" s="119">
        <v>2102.2892000000002</v>
      </c>
      <c r="E56" s="119">
        <v>1974.9663999999998</v>
      </c>
      <c r="F56" s="119">
        <v>1961.2179999999998</v>
      </c>
      <c r="G56" s="119">
        <v>2166.3343999999997</v>
      </c>
      <c r="H56" s="161">
        <f t="shared" ref="H56:H57" si="31">SUM(D56:G56)</f>
        <v>8204.8079999999991</v>
      </c>
      <c r="I56" s="162">
        <v>2142.7090399999997</v>
      </c>
      <c r="J56" s="162">
        <v>1543.68768</v>
      </c>
      <c r="K56" s="162">
        <v>2067.96</v>
      </c>
      <c r="L56" s="162">
        <v>2200.1779600000004</v>
      </c>
      <c r="M56" s="161">
        <f>SUM(I56:L56)</f>
        <v>7954.5346800000007</v>
      </c>
      <c r="N56" s="162">
        <v>2197.2732399999995</v>
      </c>
      <c r="O56" s="162">
        <v>2102.4176400000001</v>
      </c>
      <c r="P56" s="162">
        <v>2087.47984</v>
      </c>
      <c r="Q56" s="162">
        <v>2160.5393999999997</v>
      </c>
      <c r="R56" s="161">
        <f>SUM(N56:Q56)</f>
        <v>8547.7101199999997</v>
      </c>
      <c r="S56" s="120">
        <f>S28*7.6</f>
        <v>2163.6955473496532</v>
      </c>
      <c r="T56" s="120">
        <f t="shared" si="30"/>
        <v>2131.2920248920004</v>
      </c>
      <c r="U56" s="120">
        <f t="shared" si="30"/>
        <v>1991.1999999999998</v>
      </c>
    </row>
    <row r="57" spans="2:21">
      <c r="B57" s="59" t="s">
        <v>199</v>
      </c>
      <c r="C57" s="108" t="s">
        <v>278</v>
      </c>
      <c r="D57" s="119">
        <v>0</v>
      </c>
      <c r="E57" s="119">
        <v>0</v>
      </c>
      <c r="F57" s="119">
        <v>0</v>
      </c>
      <c r="G57" s="119">
        <v>0</v>
      </c>
      <c r="H57" s="161">
        <f t="shared" si="31"/>
        <v>0</v>
      </c>
      <c r="I57" s="119">
        <v>0</v>
      </c>
      <c r="J57" s="119">
        <v>0</v>
      </c>
      <c r="K57" s="119">
        <v>0</v>
      </c>
      <c r="L57" s="119">
        <v>602.08074495756307</v>
      </c>
      <c r="M57" s="161">
        <f>SUM(I57:L57)</f>
        <v>602.08074495756307</v>
      </c>
      <c r="N57" s="162">
        <v>1005.3955672172267</v>
      </c>
      <c r="O57" s="162">
        <v>1208.0583305042014</v>
      </c>
      <c r="P57" s="162">
        <v>1437.5504071462219</v>
      </c>
      <c r="Q57" s="162">
        <v>1562.270067336555</v>
      </c>
      <c r="R57" s="161">
        <f>SUM(N57:Q57)</f>
        <v>5213.2743722042051</v>
      </c>
      <c r="S57" s="120">
        <f>S29*7.6</f>
        <v>1803.4029643562992</v>
      </c>
      <c r="T57" s="120">
        <f t="shared" si="30"/>
        <v>2082.4</v>
      </c>
      <c r="U57" s="120">
        <f t="shared" si="30"/>
        <v>2097.6</v>
      </c>
    </row>
    <row r="58" spans="2:21">
      <c r="B58" s="62"/>
      <c r="C58" s="109"/>
      <c r="D58" s="163"/>
      <c r="E58" s="163"/>
      <c r="F58" s="163"/>
      <c r="G58" s="163"/>
      <c r="H58" s="161"/>
      <c r="I58" s="162"/>
      <c r="J58" s="162"/>
      <c r="K58" s="162"/>
      <c r="L58" s="162"/>
      <c r="M58" s="161"/>
      <c r="N58" s="162"/>
      <c r="O58" s="162"/>
      <c r="P58" s="162"/>
      <c r="Q58" s="162"/>
      <c r="R58" s="161"/>
      <c r="S58" s="164"/>
      <c r="T58" s="164"/>
      <c r="U58" s="164"/>
    </row>
    <row r="59" spans="2:21">
      <c r="B59" s="104" t="s">
        <v>200</v>
      </c>
      <c r="C59" s="110" t="s">
        <v>278</v>
      </c>
      <c r="D59" s="165">
        <f t="shared" ref="D59:G59" si="32">SUM(D55:D57)</f>
        <v>12884.006399999998</v>
      </c>
      <c r="E59" s="165">
        <f t="shared" si="32"/>
        <v>12572.467199999997</v>
      </c>
      <c r="F59" s="165">
        <f t="shared" si="32"/>
        <v>11416.3704</v>
      </c>
      <c r="G59" s="165">
        <f t="shared" si="32"/>
        <v>12611.5008</v>
      </c>
      <c r="H59" s="166">
        <f>SUM(H55:H57)</f>
        <v>49484.344799999992</v>
      </c>
      <c r="I59" s="165">
        <f t="shared" ref="I59:L59" si="33">SUM(I55:I57)</f>
        <v>13345.986080000001</v>
      </c>
      <c r="J59" s="165">
        <f t="shared" si="33"/>
        <v>12209.656879999999</v>
      </c>
      <c r="K59" s="165">
        <f t="shared" si="33"/>
        <v>10668.119999999999</v>
      </c>
      <c r="L59" s="165">
        <f t="shared" si="33"/>
        <v>14217.223104957558</v>
      </c>
      <c r="M59" s="166">
        <f>SUM(M55:M57)</f>
        <v>50440.986064957557</v>
      </c>
      <c r="N59" s="165">
        <f t="shared" ref="N59:Q59" si="34">SUM(N55:N57)</f>
        <v>14299.039687217228</v>
      </c>
      <c r="O59" s="165">
        <f t="shared" si="34"/>
        <v>14391.040370504201</v>
      </c>
      <c r="P59" s="165">
        <f t="shared" si="34"/>
        <v>13929.761607146223</v>
      </c>
      <c r="Q59" s="165">
        <f t="shared" si="34"/>
        <v>14760.064507336554</v>
      </c>
      <c r="R59" s="166">
        <f>SUM(R55:R57)</f>
        <v>57379.90617220421</v>
      </c>
      <c r="S59" s="165">
        <f>SUM(S55:S57)</f>
        <v>15261.124111705951</v>
      </c>
      <c r="T59" s="165">
        <f>SUM(T55:T57)</f>
        <v>15323.273224892</v>
      </c>
      <c r="U59" s="165">
        <f>SUM(U55:U57)</f>
        <v>14310.800000000001</v>
      </c>
    </row>
    <row r="60" spans="2:21">
      <c r="B60" s="62"/>
      <c r="C60" s="109"/>
      <c r="D60" s="163"/>
      <c r="E60" s="163"/>
      <c r="F60" s="163"/>
      <c r="G60" s="163"/>
      <c r="H60" s="161"/>
      <c r="I60" s="162"/>
      <c r="J60" s="162"/>
      <c r="K60" s="162"/>
      <c r="L60" s="162"/>
      <c r="M60" s="161"/>
      <c r="N60" s="162"/>
      <c r="O60" s="162"/>
      <c r="P60" s="162"/>
      <c r="Q60" s="162"/>
      <c r="R60" s="161"/>
      <c r="S60" s="164"/>
      <c r="T60" s="164"/>
      <c r="U60" s="164"/>
    </row>
    <row r="61" spans="2:21" ht="13.5" thickBot="1">
      <c r="B61" s="66" t="s">
        <v>201</v>
      </c>
      <c r="C61" s="111" t="s">
        <v>278</v>
      </c>
      <c r="D61" s="167">
        <f t="shared" ref="D61:G61" si="35">SUM(D52,D59)</f>
        <v>43153.027999999991</v>
      </c>
      <c r="E61" s="167">
        <f t="shared" si="35"/>
        <v>43269.81719999999</v>
      </c>
      <c r="F61" s="167">
        <f t="shared" si="35"/>
        <v>42458.851600000002</v>
      </c>
      <c r="G61" s="167">
        <f t="shared" si="35"/>
        <v>43404.109199999999</v>
      </c>
      <c r="H61" s="168">
        <f>SUM(H52,H59)</f>
        <v>172285.80599999998</v>
      </c>
      <c r="I61" s="167">
        <f t="shared" ref="I61:L61" si="36">SUM(I52,I59)</f>
        <v>43669.083352000001</v>
      </c>
      <c r="J61" s="167">
        <f t="shared" si="36"/>
        <v>42402.730539999997</v>
      </c>
      <c r="K61" s="167">
        <f t="shared" si="36"/>
        <v>41182.750799999994</v>
      </c>
      <c r="L61" s="167">
        <f t="shared" si="36"/>
        <v>44802.51349895756</v>
      </c>
      <c r="M61" s="168">
        <f>SUM(M52,M59)</f>
        <v>172057.07819095755</v>
      </c>
      <c r="N61" s="167">
        <f t="shared" ref="N61:Q61" si="37">SUM(N52,N59)</f>
        <v>43785.294894417224</v>
      </c>
      <c r="O61" s="167">
        <f t="shared" si="37"/>
        <v>44507.043441304202</v>
      </c>
      <c r="P61" s="167">
        <f t="shared" si="37"/>
        <v>44291.622492946219</v>
      </c>
      <c r="Q61" s="167">
        <f t="shared" si="37"/>
        <v>44968.429690336554</v>
      </c>
      <c r="R61" s="168">
        <f>SUM(R52,R59)</f>
        <v>177552.3905190042</v>
      </c>
      <c r="S61" s="167">
        <f>SUM(S52,S59)</f>
        <v>44551.149310105946</v>
      </c>
      <c r="T61" s="167">
        <f>SUM(T52,T59)</f>
        <v>44891.581839691993</v>
      </c>
      <c r="U61" s="167">
        <f>SUM(U52,U59)</f>
        <v>44634.8</v>
      </c>
    </row>
    <row r="62" spans="2:21">
      <c r="B62" s="62"/>
      <c r="C62" s="109"/>
      <c r="D62" s="64"/>
      <c r="E62" s="64"/>
      <c r="F62" s="64"/>
      <c r="G62" s="64"/>
      <c r="H62" s="65"/>
      <c r="I62" s="64"/>
      <c r="J62" s="64"/>
      <c r="K62" s="64"/>
      <c r="L62" s="64"/>
      <c r="M62" s="65"/>
      <c r="N62" s="64"/>
      <c r="O62" s="64"/>
      <c r="P62" s="64"/>
      <c r="Q62" s="64"/>
      <c r="R62" s="65"/>
      <c r="S62" s="64"/>
      <c r="T62" s="64"/>
    </row>
    <row r="63" spans="2:21">
      <c r="B63" s="20"/>
      <c r="D63" s="20"/>
      <c r="E63" s="20"/>
      <c r="F63" s="20"/>
      <c r="G63" s="20"/>
      <c r="H63" s="126"/>
      <c r="I63" s="67"/>
      <c r="J63" s="67"/>
      <c r="K63" s="67"/>
      <c r="L63" s="67"/>
      <c r="M63" s="126"/>
      <c r="N63" s="67"/>
      <c r="O63" s="67"/>
      <c r="P63" s="67"/>
      <c r="Q63" s="67"/>
      <c r="R63" s="126"/>
    </row>
    <row r="64" spans="2:21">
      <c r="B64" s="20"/>
      <c r="D64" s="20"/>
      <c r="E64" s="20"/>
      <c r="F64" s="20"/>
      <c r="G64" s="20"/>
      <c r="H64" s="126"/>
      <c r="I64" s="67"/>
      <c r="J64" s="67"/>
      <c r="K64" s="67"/>
      <c r="L64" s="67"/>
      <c r="M64" s="126"/>
      <c r="N64" s="67"/>
      <c r="O64" s="67"/>
      <c r="P64" s="67"/>
      <c r="Q64" s="67"/>
      <c r="R64" s="126"/>
    </row>
    <row r="65" spans="2:21">
      <c r="B65" s="20"/>
      <c r="D65" s="20"/>
      <c r="E65" s="20"/>
      <c r="F65" s="20"/>
      <c r="G65" s="20"/>
      <c r="H65" s="127"/>
      <c r="I65" s="68"/>
      <c r="J65" s="68"/>
      <c r="K65" s="68"/>
      <c r="L65" s="68"/>
      <c r="M65" s="127"/>
      <c r="N65" s="68"/>
      <c r="O65" s="68"/>
      <c r="P65" s="68"/>
      <c r="Q65" s="68"/>
      <c r="S65" s="36"/>
      <c r="T65" s="36"/>
    </row>
    <row r="66" spans="2:21">
      <c r="B66" s="58" t="s">
        <v>203</v>
      </c>
      <c r="C66" s="112"/>
      <c r="D66" s="102" t="s">
        <v>255</v>
      </c>
      <c r="E66" s="102" t="s">
        <v>256</v>
      </c>
      <c r="F66" s="102" t="s">
        <v>257</v>
      </c>
      <c r="G66" s="102" t="s">
        <v>258</v>
      </c>
      <c r="H66" s="103">
        <v>2015</v>
      </c>
      <c r="I66" s="102" t="s">
        <v>259</v>
      </c>
      <c r="J66" s="102" t="s">
        <v>260</v>
      </c>
      <c r="K66" s="102" t="s">
        <v>261</v>
      </c>
      <c r="L66" s="102" t="s">
        <v>262</v>
      </c>
      <c r="M66" s="103">
        <v>2016</v>
      </c>
      <c r="N66" s="102" t="s">
        <v>263</v>
      </c>
      <c r="O66" s="102" t="s">
        <v>264</v>
      </c>
      <c r="P66" s="102" t="s">
        <v>265</v>
      </c>
      <c r="Q66" s="102" t="s">
        <v>266</v>
      </c>
      <c r="R66" s="103">
        <v>2017</v>
      </c>
      <c r="S66" s="102" t="s">
        <v>267</v>
      </c>
      <c r="T66" s="102" t="s">
        <v>306</v>
      </c>
      <c r="U66" s="102" t="s">
        <v>308</v>
      </c>
    </row>
    <row r="67" spans="2:21">
      <c r="B67" s="62"/>
      <c r="C67" s="109"/>
      <c r="D67" s="62"/>
      <c r="E67" s="62"/>
      <c r="F67" s="62"/>
      <c r="G67" s="62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</row>
    <row r="68" spans="2:21">
      <c r="B68" s="69" t="s">
        <v>185</v>
      </c>
      <c r="C68" s="70"/>
      <c r="D68" s="95"/>
      <c r="E68" s="95"/>
      <c r="F68" s="95"/>
      <c r="G68" s="95"/>
      <c r="H68" s="128"/>
      <c r="I68" s="71"/>
      <c r="J68" s="71"/>
      <c r="K68" s="71"/>
      <c r="L68" s="71"/>
      <c r="M68" s="128"/>
      <c r="N68" s="71"/>
      <c r="O68" s="71"/>
      <c r="P68" s="71"/>
      <c r="Q68" s="71"/>
      <c r="R68" s="128"/>
      <c r="S68" s="68"/>
      <c r="T68" s="68"/>
    </row>
    <row r="69" spans="2:21">
      <c r="B69" s="63" t="s">
        <v>277</v>
      </c>
      <c r="C69" s="108" t="s">
        <v>202</v>
      </c>
      <c r="D69" s="118"/>
      <c r="E69" s="118"/>
      <c r="F69" s="118"/>
      <c r="G69" s="118"/>
      <c r="H69" s="73">
        <v>637.38599999999997</v>
      </c>
      <c r="I69" s="72">
        <v>152.155</v>
      </c>
      <c r="J69" s="72">
        <v>152.38200000000001</v>
      </c>
      <c r="K69" s="72">
        <v>154.33499999999998</v>
      </c>
      <c r="L69" s="72">
        <v>154.83100000000002</v>
      </c>
      <c r="M69" s="73">
        <f>SUM(I69:L69)</f>
        <v>613.70299999999997</v>
      </c>
      <c r="N69" s="72">
        <v>156.96899999999999</v>
      </c>
      <c r="O69" s="72">
        <v>154.44299999999998</v>
      </c>
      <c r="P69" s="72">
        <v>154.75</v>
      </c>
      <c r="Q69" s="72">
        <v>152.114</v>
      </c>
      <c r="R69" s="73">
        <f>SUM(N69:Q69)</f>
        <v>618.27599999999995</v>
      </c>
      <c r="S69" s="72">
        <v>145.654</v>
      </c>
      <c r="T69" s="72">
        <v>161.596</v>
      </c>
      <c r="U69" s="72">
        <v>164.221</v>
      </c>
    </row>
    <row r="70" spans="2:21">
      <c r="B70" s="63" t="s">
        <v>186</v>
      </c>
      <c r="C70" s="108" t="s">
        <v>202</v>
      </c>
      <c r="D70" s="118"/>
      <c r="E70" s="118"/>
      <c r="F70" s="118"/>
      <c r="G70" s="118"/>
      <c r="H70" s="73">
        <v>187.916</v>
      </c>
      <c r="I70" s="72">
        <v>47.212000000000003</v>
      </c>
      <c r="J70" s="72">
        <v>47.629999999999995</v>
      </c>
      <c r="K70" s="72">
        <v>48.716000000000001</v>
      </c>
      <c r="L70" s="72">
        <v>47.6</v>
      </c>
      <c r="M70" s="73">
        <f t="shared" ref="M70:M74" si="38">SUM(I70:L70)</f>
        <v>191.15799999999999</v>
      </c>
      <c r="N70" s="72">
        <v>47.993000000000002</v>
      </c>
      <c r="O70" s="72">
        <v>49.928000000000004</v>
      </c>
      <c r="P70" s="72">
        <v>50.469000000000001</v>
      </c>
      <c r="Q70" s="72">
        <v>49.7</v>
      </c>
      <c r="R70" s="73">
        <f t="shared" ref="R70:R74" si="39">SUM(N70:Q70)</f>
        <v>198.09000000000003</v>
      </c>
      <c r="S70" s="72">
        <v>52.076999999999998</v>
      </c>
      <c r="T70" s="72">
        <v>53.005882999999997</v>
      </c>
      <c r="U70" s="72">
        <v>58.61</v>
      </c>
    </row>
    <row r="71" spans="2:21">
      <c r="B71" s="63" t="s">
        <v>187</v>
      </c>
      <c r="C71" s="108" t="s">
        <v>202</v>
      </c>
      <c r="D71" s="118"/>
      <c r="E71" s="118"/>
      <c r="F71" s="118"/>
      <c r="G71" s="118"/>
      <c r="H71" s="73">
        <v>342.26600000000002</v>
      </c>
      <c r="I71" s="72">
        <v>4.6740000000000004</v>
      </c>
      <c r="J71" s="72">
        <v>4.8045</v>
      </c>
      <c r="K71" s="72">
        <v>4.6970000000000001</v>
      </c>
      <c r="L71" s="72">
        <v>4.9184999999999999</v>
      </c>
      <c r="M71" s="73">
        <f t="shared" si="38"/>
        <v>19.094000000000001</v>
      </c>
      <c r="N71" s="72">
        <v>3.984</v>
      </c>
      <c r="O71" s="72">
        <v>4.1675000000000004</v>
      </c>
      <c r="P71" s="72">
        <v>4.8144999999999998</v>
      </c>
      <c r="Q71" s="72">
        <v>5.0199999999999996</v>
      </c>
      <c r="R71" s="73">
        <f t="shared" si="39"/>
        <v>17.986000000000001</v>
      </c>
      <c r="S71" s="72">
        <v>5.3179435000000002</v>
      </c>
      <c r="T71" s="72">
        <v>5.4556209999999998</v>
      </c>
      <c r="U71" s="72">
        <v>5.6051360000000008</v>
      </c>
    </row>
    <row r="72" spans="2:21">
      <c r="B72" s="63" t="s">
        <v>188</v>
      </c>
      <c r="C72" s="108" t="s">
        <v>202</v>
      </c>
      <c r="D72" s="118"/>
      <c r="E72" s="118"/>
      <c r="F72" s="118"/>
      <c r="G72" s="118"/>
      <c r="H72" s="73">
        <v>321.39449999999999</v>
      </c>
      <c r="I72" s="72">
        <v>96.812695000000005</v>
      </c>
      <c r="J72" s="72">
        <v>104.58122500000002</v>
      </c>
      <c r="K72" s="72">
        <v>97.487005000000011</v>
      </c>
      <c r="L72" s="72">
        <v>99.019068914971967</v>
      </c>
      <c r="M72" s="73">
        <f t="shared" si="38"/>
        <v>397.89999391497201</v>
      </c>
      <c r="N72" s="72">
        <v>97.157164999999992</v>
      </c>
      <c r="O72" s="72">
        <v>97.264894999999981</v>
      </c>
      <c r="P72" s="72">
        <v>89</v>
      </c>
      <c r="Q72" s="72">
        <v>89</v>
      </c>
      <c r="R72" s="73">
        <f t="shared" si="39"/>
        <v>372.42205999999999</v>
      </c>
      <c r="S72" s="72">
        <v>100</v>
      </c>
      <c r="T72" s="72">
        <v>74.535855860537936</v>
      </c>
      <c r="U72" s="72">
        <v>79.520727877387031</v>
      </c>
    </row>
    <row r="73" spans="2:21">
      <c r="B73" s="63" t="s">
        <v>189</v>
      </c>
      <c r="C73" s="108" t="s">
        <v>202</v>
      </c>
      <c r="D73" s="118"/>
      <c r="E73" s="118"/>
      <c r="F73" s="118"/>
      <c r="G73" s="118"/>
      <c r="H73" s="73">
        <v>138.38583</v>
      </c>
      <c r="I73" s="72">
        <v>32.16048</v>
      </c>
      <c r="J73" s="72">
        <v>35.60304</v>
      </c>
      <c r="K73" s="72">
        <v>29.104350000000004</v>
      </c>
      <c r="L73" s="72">
        <v>35.088316312499984</v>
      </c>
      <c r="M73" s="73">
        <f t="shared" si="38"/>
        <v>131.95618631249999</v>
      </c>
      <c r="N73" s="72">
        <v>27.67248</v>
      </c>
      <c r="O73" s="72">
        <v>28.980930000000001</v>
      </c>
      <c r="P73" s="72">
        <v>25.221240000000002</v>
      </c>
      <c r="Q73" s="72">
        <v>40</v>
      </c>
      <c r="R73" s="73">
        <f t="shared" si="39"/>
        <v>121.87465</v>
      </c>
      <c r="S73" s="72">
        <v>23.260999999999999</v>
      </c>
      <c r="T73" s="72">
        <v>25.692205935</v>
      </c>
      <c r="U73" s="72">
        <v>24.131889210000011</v>
      </c>
    </row>
    <row r="74" spans="2:21">
      <c r="B74" s="63" t="s">
        <v>190</v>
      </c>
      <c r="C74" s="108" t="s">
        <v>202</v>
      </c>
      <c r="D74" s="118"/>
      <c r="E74" s="118"/>
      <c r="F74" s="118"/>
      <c r="G74" s="118"/>
      <c r="H74" s="73">
        <v>14.649855000000002</v>
      </c>
      <c r="I74" s="72">
        <v>2.8441049999999999</v>
      </c>
      <c r="J74" s="72">
        <v>2.7497250000000006</v>
      </c>
      <c r="K74" s="72">
        <v>2.6485799999999999</v>
      </c>
      <c r="L74" s="72">
        <v>2.7241</v>
      </c>
      <c r="M74" s="73">
        <f t="shared" si="38"/>
        <v>10.96651</v>
      </c>
      <c r="N74" s="72">
        <v>2.2746900000000001</v>
      </c>
      <c r="O74" s="72">
        <v>2.2205699999999999</v>
      </c>
      <c r="P74" s="72">
        <v>2.1859199999999999</v>
      </c>
      <c r="Q74" s="72">
        <v>1.6782999999999999</v>
      </c>
      <c r="R74" s="73">
        <f t="shared" si="39"/>
        <v>8.3594799999999996</v>
      </c>
      <c r="S74" s="72">
        <v>1.895</v>
      </c>
      <c r="T74" s="72">
        <v>1.9204349999999999</v>
      </c>
      <c r="U74" s="72">
        <v>1.9430000000000001</v>
      </c>
    </row>
    <row r="75" spans="2:21">
      <c r="B75" s="63" t="s">
        <v>204</v>
      </c>
      <c r="C75" s="108" t="s">
        <v>202</v>
      </c>
      <c r="D75" s="117"/>
      <c r="E75" s="117"/>
      <c r="F75" s="117"/>
      <c r="G75" s="117"/>
      <c r="H75" s="73">
        <v>300.10000000000002</v>
      </c>
      <c r="I75" s="72">
        <v>91.558999999999997</v>
      </c>
      <c r="J75" s="72">
        <v>68.97399999999999</v>
      </c>
      <c r="K75" s="72">
        <v>68.382999999999996</v>
      </c>
      <c r="L75" s="72">
        <v>98</v>
      </c>
      <c r="M75" s="73">
        <f>SUM(I75:L75)</f>
        <v>326.916</v>
      </c>
      <c r="N75" s="72">
        <v>95.453000000000003</v>
      </c>
      <c r="O75" s="72">
        <v>74.692999999999984</v>
      </c>
      <c r="P75" s="72">
        <v>66.248999999999995</v>
      </c>
      <c r="Q75" s="72">
        <v>107.7376</v>
      </c>
      <c r="R75" s="73">
        <v>343.73759999999999</v>
      </c>
      <c r="S75" s="72">
        <v>111.08454499999999</v>
      </c>
      <c r="T75" s="72">
        <v>93.262129999999985</v>
      </c>
      <c r="U75" s="72">
        <v>57</v>
      </c>
    </row>
    <row r="76" spans="2:21">
      <c r="B76" s="63" t="s">
        <v>192</v>
      </c>
      <c r="C76" s="108" t="s">
        <v>202</v>
      </c>
      <c r="D76" s="117"/>
      <c r="E76" s="117"/>
      <c r="F76" s="117"/>
      <c r="G76" s="117"/>
      <c r="H76" s="73">
        <v>366.04199999999997</v>
      </c>
      <c r="I76" s="72">
        <v>97.600999999999999</v>
      </c>
      <c r="J76" s="72">
        <v>94.62700000000001</v>
      </c>
      <c r="K76" s="72">
        <v>91.679500000000004</v>
      </c>
      <c r="L76" s="72">
        <v>94.456500000000005</v>
      </c>
      <c r="M76" s="73">
        <f t="shared" ref="M76:M78" si="40">SUM(I76:L76)</f>
        <v>378.36400000000003</v>
      </c>
      <c r="N76" s="72">
        <v>98.07</v>
      </c>
      <c r="O76" s="72">
        <v>94.171499999999995</v>
      </c>
      <c r="P76" s="72">
        <v>87.570300000000003</v>
      </c>
      <c r="Q76" s="72">
        <v>98</v>
      </c>
      <c r="R76" s="73">
        <v>377.72</v>
      </c>
      <c r="S76" s="72">
        <v>100.7865</v>
      </c>
      <c r="T76" s="72">
        <v>96.45</v>
      </c>
      <c r="U76" s="72">
        <v>95.585654500000018</v>
      </c>
    </row>
    <row r="77" spans="2:21">
      <c r="B77" s="63" t="s">
        <v>193</v>
      </c>
      <c r="C77" s="108" t="s">
        <v>202</v>
      </c>
      <c r="D77" s="117"/>
      <c r="E77" s="117"/>
      <c r="F77" s="117"/>
      <c r="G77" s="117"/>
      <c r="H77" s="73">
        <v>302.44900000000001</v>
      </c>
      <c r="I77" s="72">
        <v>77.705500000000001</v>
      </c>
      <c r="J77" s="72">
        <v>77.480500000000006</v>
      </c>
      <c r="K77" s="72">
        <v>74.045000000000002</v>
      </c>
      <c r="L77" s="72">
        <v>78.3</v>
      </c>
      <c r="M77" s="73">
        <f t="shared" si="40"/>
        <v>307.53100000000001</v>
      </c>
      <c r="N77" s="72">
        <v>75.319500000000005</v>
      </c>
      <c r="O77" s="72">
        <v>73.380499999999984</v>
      </c>
      <c r="P77" s="72">
        <v>76.415999999999997</v>
      </c>
      <c r="Q77" s="72">
        <v>76</v>
      </c>
      <c r="R77" s="73">
        <v>301.11799999999999</v>
      </c>
      <c r="S77" s="72">
        <v>53.742743765281695</v>
      </c>
      <c r="T77" s="72">
        <v>55.119622499999998</v>
      </c>
      <c r="U77" s="72">
        <v>69</v>
      </c>
    </row>
    <row r="78" spans="2:21">
      <c r="B78" s="63" t="s">
        <v>194</v>
      </c>
      <c r="C78" s="108" t="s">
        <v>202</v>
      </c>
      <c r="D78" s="117"/>
      <c r="E78" s="117"/>
      <c r="F78" s="117"/>
      <c r="G78" s="117"/>
      <c r="H78" s="73">
        <v>165.14400000000001</v>
      </c>
      <c r="I78" s="72">
        <v>39.837000000000003</v>
      </c>
      <c r="J78" s="72">
        <v>41.506</v>
      </c>
      <c r="K78" s="72">
        <v>48.326999999999998</v>
      </c>
      <c r="L78" s="72">
        <v>57.098999999999997</v>
      </c>
      <c r="M78" s="73">
        <f t="shared" si="40"/>
        <v>186.76900000000001</v>
      </c>
      <c r="N78" s="72">
        <v>48.676000000000002</v>
      </c>
      <c r="O78" s="72">
        <v>46.256</v>
      </c>
      <c r="P78" s="72">
        <v>36.908999999999999</v>
      </c>
      <c r="Q78" s="72">
        <v>43.1</v>
      </c>
      <c r="R78" s="73">
        <v>175.13200000000001</v>
      </c>
      <c r="S78" s="72">
        <v>29.717400999999995</v>
      </c>
      <c r="T78" s="72">
        <v>42.791655999999989</v>
      </c>
      <c r="U78" s="72">
        <v>49.395660999999997</v>
      </c>
    </row>
    <row r="79" spans="2:21">
      <c r="B79" s="75"/>
      <c r="C79" s="109"/>
      <c r="D79" s="117"/>
      <c r="E79" s="117"/>
      <c r="F79" s="117"/>
      <c r="G79" s="117"/>
      <c r="H79" s="73"/>
      <c r="I79" s="72"/>
      <c r="J79" s="72"/>
      <c r="K79" s="72"/>
      <c r="L79" s="72"/>
      <c r="M79" s="73"/>
      <c r="N79" s="72"/>
      <c r="O79" s="72"/>
      <c r="P79" s="72"/>
      <c r="Q79" s="72"/>
      <c r="R79" s="73"/>
      <c r="S79" s="173"/>
      <c r="T79" s="173"/>
      <c r="U79" s="173"/>
    </row>
    <row r="80" spans="2:21">
      <c r="B80" s="76" t="s">
        <v>205</v>
      </c>
      <c r="C80" s="113" t="s">
        <v>202</v>
      </c>
      <c r="D80" s="77">
        <f>SUM(D69:D78)</f>
        <v>0</v>
      </c>
      <c r="E80" s="77">
        <f t="shared" ref="E80:S80" si="41">SUM(E69:E78)</f>
        <v>0</v>
      </c>
      <c r="F80" s="77">
        <f t="shared" si="41"/>
        <v>0</v>
      </c>
      <c r="G80" s="77">
        <f t="shared" si="41"/>
        <v>0</v>
      </c>
      <c r="H80" s="129">
        <f>SUM(H69:H78)</f>
        <v>2775.733185</v>
      </c>
      <c r="I80" s="77">
        <f t="shared" si="41"/>
        <v>642.56078000000002</v>
      </c>
      <c r="J80" s="77">
        <f t="shared" si="41"/>
        <v>630.3379900000001</v>
      </c>
      <c r="K80" s="77">
        <f t="shared" si="41"/>
        <v>619.42243499999995</v>
      </c>
      <c r="L80" s="77">
        <f t="shared" si="41"/>
        <v>672.03648522747199</v>
      </c>
      <c r="M80" s="129">
        <f t="shared" si="41"/>
        <v>2564.3576902274717</v>
      </c>
      <c r="N80" s="77">
        <f t="shared" si="41"/>
        <v>653.56883500000015</v>
      </c>
      <c r="O80" s="77">
        <f t="shared" si="41"/>
        <v>625.5058949999999</v>
      </c>
      <c r="P80" s="77">
        <f t="shared" si="41"/>
        <v>593.58496000000002</v>
      </c>
      <c r="Q80" s="77">
        <f t="shared" si="41"/>
        <v>662.34990000000005</v>
      </c>
      <c r="R80" s="129">
        <f t="shared" si="41"/>
        <v>2534.7157900000002</v>
      </c>
      <c r="S80" s="77">
        <f t="shared" si="41"/>
        <v>623.53613326528171</v>
      </c>
      <c r="T80" s="77">
        <f t="shared" ref="T80:U80" si="42">SUM(T69:T78)</f>
        <v>609.82940929553797</v>
      </c>
      <c r="U80" s="77">
        <f t="shared" si="42"/>
        <v>605.01306858738712</v>
      </c>
    </row>
    <row r="81" spans="2:21">
      <c r="B81" s="69"/>
      <c r="C81" s="70"/>
      <c r="D81" s="95"/>
      <c r="E81" s="95"/>
      <c r="F81" s="95"/>
      <c r="G81" s="95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173"/>
      <c r="T81" s="173"/>
      <c r="U81" s="173"/>
    </row>
    <row r="82" spans="2:21">
      <c r="B82" s="69" t="s">
        <v>206</v>
      </c>
      <c r="C82" s="70"/>
      <c r="D82" s="95"/>
      <c r="E82" s="95"/>
      <c r="F82" s="95"/>
      <c r="G82" s="95"/>
      <c r="H82" s="73"/>
      <c r="I82" s="72"/>
      <c r="J82" s="72"/>
      <c r="K82" s="72"/>
      <c r="L82" s="72"/>
      <c r="M82" s="73"/>
      <c r="N82" s="72"/>
      <c r="O82" s="72"/>
      <c r="P82" s="72"/>
      <c r="Q82" s="72"/>
      <c r="R82" s="73"/>
      <c r="S82" s="173"/>
      <c r="T82" s="173"/>
      <c r="U82" s="173"/>
    </row>
    <row r="83" spans="2:21">
      <c r="B83" s="78" t="s">
        <v>197</v>
      </c>
      <c r="C83" s="114" t="s">
        <v>202</v>
      </c>
      <c r="D83" s="172"/>
      <c r="E83" s="172"/>
      <c r="F83" s="172"/>
      <c r="G83" s="172"/>
      <c r="H83" s="73">
        <v>2978</v>
      </c>
      <c r="I83" s="72">
        <v>802.67079999999999</v>
      </c>
      <c r="J83" s="72">
        <v>769.1078</v>
      </c>
      <c r="K83" s="72">
        <v>621.1798</v>
      </c>
      <c r="L83" s="72">
        <v>823.16480000000001</v>
      </c>
      <c r="M83" s="73">
        <f>SUM(I83:L83)</f>
        <v>3016.1232</v>
      </c>
      <c r="N83" s="72">
        <v>799.12360000000001</v>
      </c>
      <c r="O83" s="72">
        <v>827.61939999999993</v>
      </c>
      <c r="P83" s="72">
        <v>750.6884</v>
      </c>
      <c r="Q83" s="72">
        <v>794.50480000000005</v>
      </c>
      <c r="R83" s="73">
        <f>SUM(N83:Q83)</f>
        <v>3171.9362000000001</v>
      </c>
      <c r="S83" s="72">
        <v>814.76800000000003</v>
      </c>
      <c r="T83" s="72">
        <v>800.03099999999995</v>
      </c>
      <c r="U83" s="72">
        <v>734.31859999999995</v>
      </c>
    </row>
    <row r="84" spans="2:21">
      <c r="B84" s="78" t="s">
        <v>207</v>
      </c>
      <c r="C84" s="114" t="s">
        <v>202</v>
      </c>
      <c r="D84" s="172"/>
      <c r="E84" s="172"/>
      <c r="F84" s="172"/>
      <c r="G84" s="172"/>
      <c r="H84" s="73">
        <v>1823.4</v>
      </c>
      <c r="I84" s="72">
        <v>489.60640000000001</v>
      </c>
      <c r="J84" s="72">
        <v>340.22529999999989</v>
      </c>
      <c r="K84" s="72">
        <v>447.86920000000003</v>
      </c>
      <c r="L84" s="72">
        <v>488.17628430000002</v>
      </c>
      <c r="M84" s="73">
        <f>SUM(I84:L84)</f>
        <v>1765.8771843</v>
      </c>
      <c r="N84" s="72">
        <v>499.85720000000003</v>
      </c>
      <c r="O84" s="72">
        <v>456.42539999999991</v>
      </c>
      <c r="P84" s="72">
        <v>450.54290000000003</v>
      </c>
      <c r="Q84" s="72">
        <v>485.57505680000003</v>
      </c>
      <c r="R84" s="73">
        <f>SUM(N84:Q84)</f>
        <v>1892.4005568</v>
      </c>
      <c r="S84" s="72">
        <v>499.1848</v>
      </c>
      <c r="T84" s="72">
        <v>478.4890216</v>
      </c>
      <c r="U84" s="72">
        <v>444</v>
      </c>
    </row>
    <row r="85" spans="2:21">
      <c r="B85" s="78" t="s">
        <v>199</v>
      </c>
      <c r="C85" s="114" t="s">
        <v>202</v>
      </c>
      <c r="D85" s="172"/>
      <c r="E85" s="172"/>
      <c r="F85" s="172"/>
      <c r="G85" s="172"/>
      <c r="H85" s="73">
        <v>0</v>
      </c>
      <c r="I85" s="72">
        <v>0</v>
      </c>
      <c r="J85" s="72">
        <v>0</v>
      </c>
      <c r="K85" s="72">
        <v>0</v>
      </c>
      <c r="L85" s="72">
        <v>48.70297434138655</v>
      </c>
      <c r="M85" s="73">
        <f>SUM(I85:L85)</f>
        <v>48.70297434138655</v>
      </c>
      <c r="N85" s="72">
        <v>77.058842199579829</v>
      </c>
      <c r="O85" s="72">
        <v>92.598887243697476</v>
      </c>
      <c r="P85" s="72">
        <v>107.76592352521011</v>
      </c>
      <c r="Q85" s="72">
        <v>119.86089407457983</v>
      </c>
      <c r="R85" s="73">
        <f t="shared" ref="R85" si="43">SUM(N85:Q85)</f>
        <v>397.28454704306728</v>
      </c>
      <c r="S85" s="72">
        <v>138.071</v>
      </c>
      <c r="T85" s="72">
        <v>159</v>
      </c>
      <c r="U85" s="72">
        <v>160.96</v>
      </c>
    </row>
    <row r="86" spans="2:21">
      <c r="B86" s="78"/>
      <c r="C86" s="114"/>
      <c r="D86" s="172"/>
      <c r="E86" s="172"/>
      <c r="F86" s="172"/>
      <c r="G86" s="172"/>
      <c r="H86" s="73"/>
      <c r="I86" s="72"/>
      <c r="J86" s="72"/>
      <c r="K86" s="72"/>
      <c r="L86" s="72"/>
      <c r="M86" s="73"/>
      <c r="N86" s="72"/>
      <c r="O86" s="72"/>
      <c r="P86" s="72"/>
      <c r="Q86" s="72"/>
      <c r="R86" s="73"/>
      <c r="S86" s="173"/>
      <c r="T86" s="173"/>
      <c r="U86" s="173"/>
    </row>
    <row r="87" spans="2:21">
      <c r="B87" s="76" t="s">
        <v>200</v>
      </c>
      <c r="C87" s="113" t="s">
        <v>202</v>
      </c>
      <c r="D87" s="77">
        <f t="shared" ref="D87:F87" si="44">SUM(D83:D85)</f>
        <v>0</v>
      </c>
      <c r="E87" s="77">
        <f t="shared" si="44"/>
        <v>0</v>
      </c>
      <c r="F87" s="77">
        <f t="shared" si="44"/>
        <v>0</v>
      </c>
      <c r="G87" s="77">
        <f>SUM(G83:G85)</f>
        <v>0</v>
      </c>
      <c r="H87" s="129">
        <f>SUM(H83:H85)</f>
        <v>4801.3999999999996</v>
      </c>
      <c r="I87" s="77">
        <f t="shared" ref="I87:L87" si="45">SUM(I83:I85)</f>
        <v>1292.2772</v>
      </c>
      <c r="J87" s="77">
        <f t="shared" si="45"/>
        <v>1109.3330999999998</v>
      </c>
      <c r="K87" s="77">
        <f t="shared" si="45"/>
        <v>1069.049</v>
      </c>
      <c r="L87" s="77">
        <f t="shared" si="45"/>
        <v>1360.0440586413868</v>
      </c>
      <c r="M87" s="129">
        <f>SUM(M83:M85)</f>
        <v>4830.7033586413863</v>
      </c>
      <c r="N87" s="77">
        <f t="shared" ref="N87:Q87" si="46">SUM(N83:N85)</f>
        <v>1376.0396421995799</v>
      </c>
      <c r="O87" s="77">
        <f t="shared" si="46"/>
        <v>1376.6436872436973</v>
      </c>
      <c r="P87" s="77">
        <f t="shared" si="46"/>
        <v>1308.9972235252101</v>
      </c>
      <c r="Q87" s="77">
        <f t="shared" si="46"/>
        <v>1399.9407508745799</v>
      </c>
      <c r="R87" s="129">
        <f>SUM(R83:R85)</f>
        <v>5461.6213038430678</v>
      </c>
      <c r="S87" s="77">
        <f>SUM(S83:S85)</f>
        <v>1452.0237999999999</v>
      </c>
      <c r="T87" s="77">
        <f>SUM(T83:T85)</f>
        <v>1437.5200215999998</v>
      </c>
      <c r="U87" s="77">
        <f>SUM(U83:U85)</f>
        <v>1339.2786000000001</v>
      </c>
    </row>
    <row r="88" spans="2:21">
      <c r="B88" s="69"/>
      <c r="C88" s="70"/>
      <c r="D88" s="95"/>
      <c r="E88" s="95"/>
      <c r="F88" s="95"/>
      <c r="G88" s="95"/>
      <c r="H88" s="73"/>
      <c r="I88" s="72"/>
      <c r="J88" s="72"/>
      <c r="K88" s="72"/>
      <c r="L88" s="72"/>
      <c r="M88" s="73"/>
      <c r="N88" s="72"/>
      <c r="O88" s="72"/>
      <c r="P88" s="72"/>
      <c r="Q88" s="72"/>
      <c r="R88" s="73"/>
      <c r="S88" s="173"/>
      <c r="T88" s="173"/>
      <c r="U88" s="173"/>
    </row>
    <row r="89" spans="2:21" ht="13.5" thickBot="1">
      <c r="B89" s="79" t="s">
        <v>201</v>
      </c>
      <c r="C89" s="115" t="s">
        <v>202</v>
      </c>
      <c r="D89" s="80">
        <f t="shared" ref="D89:U89" si="47">SUM(D80,D87)</f>
        <v>0</v>
      </c>
      <c r="E89" s="80">
        <f t="shared" si="47"/>
        <v>0</v>
      </c>
      <c r="F89" s="80">
        <f t="shared" si="47"/>
        <v>0</v>
      </c>
      <c r="G89" s="80">
        <f t="shared" si="47"/>
        <v>0</v>
      </c>
      <c r="H89" s="130">
        <f t="shared" si="47"/>
        <v>7577.1331849999997</v>
      </c>
      <c r="I89" s="80">
        <f t="shared" si="47"/>
        <v>1934.83798</v>
      </c>
      <c r="J89" s="80">
        <f t="shared" si="47"/>
        <v>1739.6710899999998</v>
      </c>
      <c r="K89" s="80">
        <f t="shared" si="47"/>
        <v>1688.4714349999999</v>
      </c>
      <c r="L89" s="80">
        <f t="shared" si="47"/>
        <v>2032.0805438688587</v>
      </c>
      <c r="M89" s="130">
        <f t="shared" si="47"/>
        <v>7395.0610488688581</v>
      </c>
      <c r="N89" s="80">
        <f t="shared" si="47"/>
        <v>2029.6084771995802</v>
      </c>
      <c r="O89" s="80">
        <f t="shared" si="47"/>
        <v>2002.1495822436973</v>
      </c>
      <c r="P89" s="80">
        <f t="shared" si="47"/>
        <v>1902.58218352521</v>
      </c>
      <c r="Q89" s="80">
        <f t="shared" si="47"/>
        <v>2062.29065087458</v>
      </c>
      <c r="R89" s="130">
        <f t="shared" si="47"/>
        <v>7996.337093843068</v>
      </c>
      <c r="S89" s="80">
        <f t="shared" si="47"/>
        <v>2075.5599332652819</v>
      </c>
      <c r="T89" s="80">
        <f t="shared" si="47"/>
        <v>2047.3494308955378</v>
      </c>
      <c r="U89" s="80">
        <f t="shared" si="47"/>
        <v>1944.2916685873872</v>
      </c>
    </row>
    <row r="90" spans="2:21">
      <c r="D90" s="67"/>
      <c r="E90" s="67"/>
      <c r="F90" s="67"/>
      <c r="G90" s="67"/>
      <c r="H90" s="127"/>
      <c r="I90" s="68"/>
      <c r="J90" s="68"/>
      <c r="K90" s="68"/>
      <c r="L90" s="68"/>
      <c r="M90" s="127"/>
      <c r="N90" s="68"/>
      <c r="O90" s="68"/>
      <c r="P90" s="68"/>
      <c r="Q90" s="68"/>
      <c r="R90" s="127"/>
      <c r="S90" s="68"/>
      <c r="T90" s="68"/>
    </row>
    <row r="93" spans="2:21">
      <c r="B93" s="203"/>
      <c r="C93" s="131"/>
      <c r="D93" s="81"/>
      <c r="E93" s="81"/>
      <c r="F93" s="81"/>
      <c r="G93" s="81"/>
      <c r="H93" s="127"/>
      <c r="I93" s="68"/>
      <c r="J93" s="68"/>
      <c r="K93" s="68"/>
      <c r="L93" s="68"/>
      <c r="M93" s="127"/>
      <c r="N93" s="68"/>
      <c r="O93" s="68"/>
      <c r="P93" s="68"/>
      <c r="Q93" s="68"/>
      <c r="R93" s="125"/>
    </row>
    <row r="94" spans="2:21">
      <c r="B94" s="204" t="s">
        <v>76</v>
      </c>
      <c r="C94" s="107"/>
      <c r="D94" s="102" t="s">
        <v>255</v>
      </c>
      <c r="E94" s="102" t="s">
        <v>256</v>
      </c>
      <c r="F94" s="102" t="s">
        <v>257</v>
      </c>
      <c r="G94" s="102" t="s">
        <v>258</v>
      </c>
      <c r="H94" s="103">
        <v>2015</v>
      </c>
      <c r="I94" s="102" t="s">
        <v>259</v>
      </c>
      <c r="J94" s="102" t="s">
        <v>260</v>
      </c>
      <c r="K94" s="102" t="s">
        <v>261</v>
      </c>
      <c r="L94" s="102" t="s">
        <v>262</v>
      </c>
      <c r="M94" s="103">
        <v>2016</v>
      </c>
      <c r="N94" s="102" t="s">
        <v>263</v>
      </c>
      <c r="O94" s="102" t="s">
        <v>264</v>
      </c>
      <c r="P94" s="102" t="s">
        <v>265</v>
      </c>
      <c r="Q94" s="102" t="s">
        <v>266</v>
      </c>
      <c r="R94" s="103">
        <v>2017</v>
      </c>
      <c r="S94" s="102" t="s">
        <v>267</v>
      </c>
      <c r="T94" s="102" t="s">
        <v>306</v>
      </c>
      <c r="U94" s="102" t="s">
        <v>308</v>
      </c>
    </row>
    <row r="95" spans="2:21">
      <c r="B95" s="205" t="s">
        <v>226</v>
      </c>
      <c r="C95" s="90" t="s">
        <v>208</v>
      </c>
      <c r="D95" s="91"/>
      <c r="E95" s="91"/>
      <c r="F95" s="91"/>
      <c r="G95" s="91"/>
      <c r="H95" s="91">
        <v>727.40149821627358</v>
      </c>
      <c r="I95" s="91">
        <v>727.40149821627358</v>
      </c>
      <c r="J95" s="91">
        <v>727.40149821627358</v>
      </c>
      <c r="K95" s="91"/>
      <c r="L95" s="91"/>
      <c r="M95" s="91">
        <v>712.05001193307362</v>
      </c>
      <c r="N95" s="91"/>
      <c r="O95" s="91"/>
      <c r="P95" s="91"/>
      <c r="Q95" s="91"/>
      <c r="R95" s="91">
        <v>682.89856675427359</v>
      </c>
      <c r="S95" s="91"/>
      <c r="T95" s="91"/>
      <c r="U95" s="91"/>
    </row>
    <row r="99" spans="2:2">
      <c r="B99" s="206" t="s">
        <v>281</v>
      </c>
    </row>
  </sheetData>
  <pageMargins left="0.25" right="0.25" top="0.75" bottom="0.75" header="0.3" footer="0.3"/>
  <pageSetup paperSize="9" scale="54" orientation="portrait" r:id="rId1"/>
  <ignoredErrors>
    <ignoredError sqref="M84:M85 M83 M69:M7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68"/>
  <sheetViews>
    <sheetView showGridLines="0" zoomScale="80" zoomScaleNormal="80" workbookViewId="0">
      <selection activeCell="X37" sqref="X37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11.42578125" style="131" customWidth="1"/>
    <col min="4" max="7" width="8.7109375" style="81" hidden="1" customWidth="1" outlineLevel="1"/>
    <col min="8" max="8" width="8.7109375" style="10" bestFit="1" customWidth="1" collapsed="1"/>
    <col min="9" max="12" width="8.28515625" style="4" hidden="1" customWidth="1" outlineLevel="1"/>
    <col min="13" max="13" width="7.7109375" style="10" bestFit="1" customWidth="1" collapsed="1"/>
    <col min="14" max="17" width="10.140625" style="4" hidden="1" customWidth="1" outlineLevel="1"/>
    <col min="18" max="18" width="8.7109375" style="10" bestFit="1" customWidth="1" collapsed="1"/>
    <col min="19" max="19" width="15.28515625" style="4" bestFit="1" customWidth="1"/>
    <col min="20" max="20" width="10.140625" style="4" bestFit="1" customWidth="1"/>
    <col min="21" max="16384" width="8.85546875" style="4"/>
  </cols>
  <sheetData>
    <row r="1" spans="2:21">
      <c r="B1" s="15"/>
      <c r="C1" s="105"/>
      <c r="D1" s="102" t="s">
        <v>255</v>
      </c>
      <c r="E1" s="102" t="s">
        <v>256</v>
      </c>
      <c r="F1" s="102" t="s">
        <v>257</v>
      </c>
      <c r="G1" s="102" t="s">
        <v>258</v>
      </c>
      <c r="H1" s="103">
        <v>2015</v>
      </c>
      <c r="I1" s="102" t="s">
        <v>259</v>
      </c>
      <c r="J1" s="102" t="s">
        <v>260</v>
      </c>
      <c r="K1" s="102" t="s">
        <v>261</v>
      </c>
      <c r="L1" s="102" t="s">
        <v>262</v>
      </c>
      <c r="M1" s="103">
        <v>2016</v>
      </c>
      <c r="N1" s="102" t="s">
        <v>263</v>
      </c>
      <c r="O1" s="102" t="s">
        <v>264</v>
      </c>
      <c r="P1" s="102" t="s">
        <v>265</v>
      </c>
      <c r="Q1" s="102" t="s">
        <v>266</v>
      </c>
      <c r="R1" s="103">
        <v>2017</v>
      </c>
      <c r="S1" s="102" t="s">
        <v>267</v>
      </c>
      <c r="T1" s="102" t="s">
        <v>306</v>
      </c>
      <c r="U1" s="102" t="s">
        <v>308</v>
      </c>
    </row>
    <row r="2" spans="2:21">
      <c r="B2" s="4" t="s">
        <v>39</v>
      </c>
      <c r="C2" s="106" t="s">
        <v>310</v>
      </c>
      <c r="D2" s="100">
        <v>53.93634920634922</v>
      </c>
      <c r="E2" s="207">
        <v>61.875</v>
      </c>
      <c r="F2" s="207">
        <v>50.434999999999995</v>
      </c>
      <c r="G2" s="207">
        <v>43.764296875000021</v>
      </c>
      <c r="H2" s="208">
        <v>52.37003937007875</v>
      </c>
      <c r="I2" s="207">
        <v>33.939193548387088</v>
      </c>
      <c r="J2" s="207">
        <v>45.5886507936508</v>
      </c>
      <c r="K2" s="207">
        <v>45.858923076923098</v>
      </c>
      <c r="L2" s="207">
        <v>49.326984126984122</v>
      </c>
      <c r="M2" s="208">
        <v>43.734169960474318</v>
      </c>
      <c r="N2" s="207">
        <v>53.692187500000017</v>
      </c>
      <c r="O2" s="207">
        <v>49.641393442622963</v>
      </c>
      <c r="P2" s="207">
        <v>52.077187499999994</v>
      </c>
      <c r="Q2" s="207">
        <v>61.256825396825377</v>
      </c>
      <c r="R2" s="208">
        <v>54.192638888888901</v>
      </c>
      <c r="S2" s="207">
        <v>66.819841269841262</v>
      </c>
      <c r="T2" s="207">
        <v>74.393306451612901</v>
      </c>
      <c r="U2" s="207">
        <v>75.162343750000005</v>
      </c>
    </row>
    <row r="3" spans="2:21">
      <c r="B3" s="17" t="s">
        <v>312</v>
      </c>
      <c r="C3" s="106" t="s">
        <v>311</v>
      </c>
      <c r="D3" s="100">
        <v>184.57788888888882</v>
      </c>
      <c r="E3" s="100">
        <v>185.86153846153843</v>
      </c>
      <c r="F3" s="100">
        <v>216.91630434782604</v>
      </c>
      <c r="G3" s="100">
        <v>300.43565217391313</v>
      </c>
      <c r="H3" s="122">
        <v>222.25147945205487</v>
      </c>
      <c r="I3" s="100">
        <v>355.11813186813185</v>
      </c>
      <c r="J3" s="100">
        <v>335.57999999999993</v>
      </c>
      <c r="K3" s="100">
        <v>341.33826086956515</v>
      </c>
      <c r="L3" s="100">
        <v>335.07271739130442</v>
      </c>
      <c r="M3" s="122">
        <v>341.75775956284201</v>
      </c>
      <c r="N3" s="100">
        <v>322.5292222222223</v>
      </c>
      <c r="O3" s="100">
        <v>315.00670329670334</v>
      </c>
      <c r="P3" s="100">
        <v>332.17956521739148</v>
      </c>
      <c r="Q3" s="100">
        <v>334.4015217391306</v>
      </c>
      <c r="R3" s="122">
        <v>326.07863013698676</v>
      </c>
      <c r="S3" s="100">
        <v>323.30644444444448</v>
      </c>
      <c r="T3" s="100">
        <v>329.62934065934064</v>
      </c>
      <c r="U3" s="100">
        <v>355.89945652173907</v>
      </c>
    </row>
    <row r="4" spans="2:21">
      <c r="B4" s="18" t="s">
        <v>313</v>
      </c>
      <c r="C4" s="116" t="s">
        <v>311</v>
      </c>
      <c r="D4" s="101">
        <v>185.65</v>
      </c>
      <c r="E4" s="101">
        <v>186.2</v>
      </c>
      <c r="F4" s="101">
        <v>270.39999999999998</v>
      </c>
      <c r="G4" s="101">
        <v>339.47</v>
      </c>
      <c r="H4" s="123">
        <v>339.47</v>
      </c>
      <c r="I4" s="101">
        <v>343.06</v>
      </c>
      <c r="J4" s="101">
        <v>338.87</v>
      </c>
      <c r="K4" s="101">
        <v>334.93</v>
      </c>
      <c r="L4" s="101">
        <v>333.29</v>
      </c>
      <c r="M4" s="123">
        <v>333.29</v>
      </c>
      <c r="N4" s="101">
        <v>314.79000000000002</v>
      </c>
      <c r="O4" s="101">
        <v>321.45999999999998</v>
      </c>
      <c r="P4" s="101">
        <v>341.19</v>
      </c>
      <c r="Q4" s="101">
        <v>332.33</v>
      </c>
      <c r="R4" s="123">
        <v>332.33</v>
      </c>
      <c r="S4" s="101">
        <v>318.31</v>
      </c>
      <c r="T4" s="101">
        <v>341.08</v>
      </c>
      <c r="U4" s="101">
        <v>363.07</v>
      </c>
    </row>
    <row r="7" spans="2:21" ht="18.75">
      <c r="B7" s="22" t="s">
        <v>16</v>
      </c>
      <c r="C7" s="133"/>
      <c r="D7" s="22"/>
      <c r="E7" s="22"/>
      <c r="F7" s="22"/>
      <c r="G7" s="22"/>
    </row>
    <row r="8" spans="2:21">
      <c r="R8" s="125"/>
    </row>
    <row r="9" spans="2:21">
      <c r="B9" s="58" t="s">
        <v>209</v>
      </c>
      <c r="C9" s="107"/>
      <c r="D9" s="102" t="s">
        <v>255</v>
      </c>
      <c r="E9" s="102" t="s">
        <v>256</v>
      </c>
      <c r="F9" s="102" t="s">
        <v>257</v>
      </c>
      <c r="G9" s="102" t="s">
        <v>258</v>
      </c>
      <c r="H9" s="103">
        <v>2015</v>
      </c>
      <c r="I9" s="102" t="s">
        <v>259</v>
      </c>
      <c r="J9" s="102" t="s">
        <v>260</v>
      </c>
      <c r="K9" s="102" t="s">
        <v>261</v>
      </c>
      <c r="L9" s="102" t="s">
        <v>262</v>
      </c>
      <c r="M9" s="103">
        <v>2016</v>
      </c>
      <c r="N9" s="102" t="s">
        <v>263</v>
      </c>
      <c r="O9" s="102" t="s">
        <v>264</v>
      </c>
      <c r="P9" s="102" t="s">
        <v>265</v>
      </c>
      <c r="Q9" s="102" t="s">
        <v>266</v>
      </c>
      <c r="R9" s="103">
        <v>2017</v>
      </c>
      <c r="S9" s="102" t="s">
        <v>267</v>
      </c>
      <c r="T9" s="102" t="s">
        <v>306</v>
      </c>
      <c r="U9" s="102" t="s">
        <v>308</v>
      </c>
    </row>
    <row r="10" spans="2:21">
      <c r="B10" s="30" t="s">
        <v>210</v>
      </c>
      <c r="C10" s="131" t="s">
        <v>208</v>
      </c>
      <c r="D10" s="82">
        <v>12.452999999999999</v>
      </c>
      <c r="E10" s="82">
        <v>11.919</v>
      </c>
      <c r="F10" s="82">
        <v>11.701000000000001</v>
      </c>
      <c r="G10" s="82">
        <v>11.468</v>
      </c>
      <c r="H10" s="83">
        <f>SUM(D10:G10)</f>
        <v>47.540999999999997</v>
      </c>
      <c r="I10" s="82">
        <v>11.068</v>
      </c>
      <c r="J10" s="82">
        <v>10.855</v>
      </c>
      <c r="K10" s="82">
        <v>10.894</v>
      </c>
      <c r="L10" s="82">
        <v>10.98</v>
      </c>
      <c r="M10" s="83">
        <f>SUM(I10:L10)</f>
        <v>43.796999999999997</v>
      </c>
      <c r="N10" s="82">
        <v>11.17</v>
      </c>
      <c r="O10" s="82">
        <v>11.561999999999999</v>
      </c>
      <c r="P10" s="82">
        <v>11.79</v>
      </c>
      <c r="Q10" s="82">
        <v>11.771000000000001</v>
      </c>
      <c r="R10" s="83">
        <f>SUM(N10:Q10)</f>
        <v>46.292999999999999</v>
      </c>
      <c r="S10" s="209">
        <v>11.138</v>
      </c>
      <c r="T10" s="209">
        <v>11.289</v>
      </c>
      <c r="U10" s="209">
        <v>11.484</v>
      </c>
    </row>
    <row r="11" spans="2:21">
      <c r="B11" s="17" t="s">
        <v>211</v>
      </c>
      <c r="C11" s="131" t="s">
        <v>208</v>
      </c>
      <c r="D11" s="82">
        <v>2.0379999999999998</v>
      </c>
      <c r="E11" s="82">
        <v>2.0049999999999999</v>
      </c>
      <c r="F11" s="82">
        <v>1.954</v>
      </c>
      <c r="G11" s="82">
        <v>1.9379999999999999</v>
      </c>
      <c r="H11" s="83">
        <f t="shared" ref="H11:H13" si="0">SUM(D11:G11)</f>
        <v>7.9349999999999987</v>
      </c>
      <c r="I11" s="82">
        <v>1.877</v>
      </c>
      <c r="J11" s="82">
        <v>1.736</v>
      </c>
      <c r="K11" s="82">
        <v>1.764</v>
      </c>
      <c r="L11" s="82">
        <v>1.6675</v>
      </c>
      <c r="M11" s="83">
        <f t="shared" ref="M11:M13" si="1">SUM(I11:L11)</f>
        <v>7.0444999999999993</v>
      </c>
      <c r="N11" s="82">
        <v>1.9319999999999999</v>
      </c>
      <c r="O11" s="82">
        <v>2.06</v>
      </c>
      <c r="P11" s="82">
        <v>2.1560000000000001</v>
      </c>
      <c r="Q11" s="82">
        <v>2.121</v>
      </c>
      <c r="R11" s="83">
        <f t="shared" ref="R11:R13" si="2">SUM(N11:Q11)</f>
        <v>8.2690000000000001</v>
      </c>
      <c r="S11" s="209">
        <v>1.9990000000000001</v>
      </c>
      <c r="T11" s="209">
        <v>1.865</v>
      </c>
      <c r="U11" s="209">
        <v>2.0885835000000004</v>
      </c>
    </row>
    <row r="12" spans="2:21">
      <c r="B12" s="17" t="s">
        <v>212</v>
      </c>
      <c r="C12" s="131" t="s">
        <v>208</v>
      </c>
      <c r="D12" s="82">
        <v>0.52</v>
      </c>
      <c r="E12" s="82">
        <v>0.49099999999999999</v>
      </c>
      <c r="F12" s="82">
        <v>0.42199999999999999</v>
      </c>
      <c r="G12" s="82">
        <v>0.47599999999999998</v>
      </c>
      <c r="H12" s="83">
        <f t="shared" si="0"/>
        <v>1.909</v>
      </c>
      <c r="I12" s="82">
        <v>0.59699999999999998</v>
      </c>
      <c r="J12" s="82">
        <v>0.52700000000000002</v>
      </c>
      <c r="K12" s="82">
        <v>0.56699999999999995</v>
      </c>
      <c r="L12" s="82">
        <v>0.66520000000000001</v>
      </c>
      <c r="M12" s="83">
        <f t="shared" si="1"/>
        <v>2.3562000000000003</v>
      </c>
      <c r="N12" s="82">
        <v>0.51300000000000001</v>
      </c>
      <c r="O12" s="82">
        <v>0.51</v>
      </c>
      <c r="P12" s="82">
        <v>0.41399999999999998</v>
      </c>
      <c r="Q12" s="82">
        <v>0.43</v>
      </c>
      <c r="R12" s="83">
        <f t="shared" si="2"/>
        <v>1.867</v>
      </c>
      <c r="S12" s="209">
        <v>0.47199999999999998</v>
      </c>
      <c r="T12" s="209">
        <v>0.60599999999999998</v>
      </c>
      <c r="U12" s="209">
        <v>0.46600000000000003</v>
      </c>
    </row>
    <row r="13" spans="2:21" s="17" customFormat="1">
      <c r="B13" s="17" t="s">
        <v>283</v>
      </c>
      <c r="C13" s="106" t="s">
        <v>208</v>
      </c>
      <c r="D13" s="139">
        <v>2.2782543424999999</v>
      </c>
      <c r="E13" s="139">
        <v>2.1724150250000003</v>
      </c>
      <c r="F13" s="139">
        <v>2.0860991750000002</v>
      </c>
      <c r="G13" s="139">
        <v>2.3358061275000002</v>
      </c>
      <c r="H13" s="83">
        <f t="shared" si="0"/>
        <v>8.8725746700000006</v>
      </c>
      <c r="I13" s="139">
        <v>2.4759466474999994</v>
      </c>
      <c r="J13" s="139">
        <v>2.0541387799999997</v>
      </c>
      <c r="K13" s="139">
        <v>1.9798618725000001</v>
      </c>
      <c r="L13" s="139">
        <v>2.6819279549999999</v>
      </c>
      <c r="M13" s="83">
        <f t="shared" si="1"/>
        <v>9.1918752549999994</v>
      </c>
      <c r="N13" s="139">
        <v>2.7004216000000003</v>
      </c>
      <c r="O13" s="139">
        <v>2.9598945400000001</v>
      </c>
      <c r="P13" s="139">
        <v>2.6928598849999998</v>
      </c>
      <c r="Q13" s="139">
        <v>3.0817287874999995</v>
      </c>
      <c r="R13" s="83">
        <f t="shared" si="2"/>
        <v>11.434904812499999</v>
      </c>
      <c r="S13" s="209">
        <v>3.1017100000000002</v>
      </c>
      <c r="T13" s="209">
        <v>3.19</v>
      </c>
      <c r="U13" s="209">
        <v>3.0169999999999999</v>
      </c>
    </row>
    <row r="14" spans="2:21">
      <c r="B14" s="29"/>
      <c r="C14" s="132" t="s">
        <v>208</v>
      </c>
      <c r="D14" s="84">
        <f>SUM(D10:D13)</f>
        <v>17.289254342499998</v>
      </c>
      <c r="E14" s="84">
        <f t="shared" ref="E14:U14" si="3">SUM(E10:E13)</f>
        <v>16.587415024999999</v>
      </c>
      <c r="F14" s="84">
        <f t="shared" si="3"/>
        <v>16.163099175000003</v>
      </c>
      <c r="G14" s="84">
        <f t="shared" si="3"/>
        <v>16.217806127500001</v>
      </c>
      <c r="H14" s="135">
        <f t="shared" si="3"/>
        <v>66.257574669999997</v>
      </c>
      <c r="I14" s="84">
        <f t="shared" si="3"/>
        <v>16.017946647500001</v>
      </c>
      <c r="J14" s="84">
        <f t="shared" si="3"/>
        <v>15.172138780000001</v>
      </c>
      <c r="K14" s="84">
        <f t="shared" si="3"/>
        <v>15.2048618725</v>
      </c>
      <c r="L14" s="84">
        <f t="shared" si="3"/>
        <v>15.994627955000002</v>
      </c>
      <c r="M14" s="135">
        <f t="shared" si="3"/>
        <v>62.389575254999997</v>
      </c>
      <c r="N14" s="84">
        <f t="shared" si="3"/>
        <v>16.315421600000001</v>
      </c>
      <c r="O14" s="84">
        <f t="shared" si="3"/>
        <v>17.091894539999998</v>
      </c>
      <c r="P14" s="84">
        <f t="shared" si="3"/>
        <v>17.052859885</v>
      </c>
      <c r="Q14" s="84">
        <f t="shared" si="3"/>
        <v>17.4037287875</v>
      </c>
      <c r="R14" s="135">
        <f t="shared" si="3"/>
        <v>67.863904812499996</v>
      </c>
      <c r="S14" s="84">
        <f t="shared" si="3"/>
        <v>16.710709999999999</v>
      </c>
      <c r="T14" s="84">
        <f t="shared" si="3"/>
        <v>16.95</v>
      </c>
      <c r="U14" s="84">
        <f t="shared" si="3"/>
        <v>17.055583500000001</v>
      </c>
    </row>
    <row r="15" spans="2:21">
      <c r="B15" s="30" t="s">
        <v>213</v>
      </c>
      <c r="C15" s="210" t="s">
        <v>208</v>
      </c>
      <c r="D15" s="211">
        <v>1.1060000000000001</v>
      </c>
      <c r="E15" s="211">
        <v>0.79700000000000004</v>
      </c>
      <c r="F15" s="211">
        <v>0.81200000000000006</v>
      </c>
      <c r="G15" s="211">
        <v>0.90100000000000002</v>
      </c>
      <c r="H15" s="212">
        <f>SUM(D15:G15)</f>
        <v>3.6159999999999997</v>
      </c>
      <c r="I15" s="211">
        <v>0.80800000000000005</v>
      </c>
      <c r="J15" s="211">
        <v>0.81100000000000005</v>
      </c>
      <c r="K15" s="211">
        <v>0.9</v>
      </c>
      <c r="L15" s="211">
        <v>0.85799999999999998</v>
      </c>
      <c r="M15" s="212">
        <f>SUM(I15:L15)</f>
        <v>3.3770000000000002</v>
      </c>
      <c r="N15" s="211">
        <v>0.64900000000000002</v>
      </c>
      <c r="O15" s="211">
        <v>0.497</v>
      </c>
      <c r="P15" s="211">
        <v>0.45300000000000001</v>
      </c>
      <c r="Q15" s="211">
        <v>0.51</v>
      </c>
      <c r="R15" s="212">
        <f>SUM(N15:Q15)</f>
        <v>2.109</v>
      </c>
      <c r="S15" s="213">
        <v>0.30099999999999999</v>
      </c>
      <c r="T15" s="213">
        <v>0.32100000000000001</v>
      </c>
      <c r="U15" s="213">
        <v>0.23899999999999999</v>
      </c>
    </row>
    <row r="16" spans="2:21">
      <c r="H16" s="83"/>
      <c r="I16" s="82"/>
      <c r="J16" s="82"/>
      <c r="K16" s="82"/>
      <c r="L16" s="82"/>
      <c r="M16" s="83"/>
      <c r="N16" s="82"/>
      <c r="O16" s="82"/>
      <c r="P16" s="82"/>
      <c r="Q16" s="82"/>
      <c r="R16" s="83"/>
    </row>
    <row r="17" spans="2:33">
      <c r="H17" s="83"/>
      <c r="I17" s="82"/>
      <c r="J17" s="82"/>
      <c r="K17" s="82"/>
      <c r="L17" s="82"/>
      <c r="M17" s="83"/>
      <c r="N17" s="82"/>
      <c r="O17" s="82"/>
      <c r="P17" s="82"/>
      <c r="Q17" s="82"/>
      <c r="R17" s="83"/>
    </row>
    <row r="18" spans="2:33">
      <c r="B18" s="58" t="s">
        <v>209</v>
      </c>
      <c r="C18" s="107"/>
      <c r="D18" s="102" t="s">
        <v>255</v>
      </c>
      <c r="E18" s="102" t="s">
        <v>256</v>
      </c>
      <c r="F18" s="102" t="s">
        <v>257</v>
      </c>
      <c r="G18" s="102" t="s">
        <v>258</v>
      </c>
      <c r="H18" s="103">
        <v>2015</v>
      </c>
      <c r="I18" s="102" t="s">
        <v>259</v>
      </c>
      <c r="J18" s="102" t="s">
        <v>260</v>
      </c>
      <c r="K18" s="102" t="s">
        <v>261</v>
      </c>
      <c r="L18" s="102" t="s">
        <v>262</v>
      </c>
      <c r="M18" s="103">
        <v>2016</v>
      </c>
      <c r="N18" s="102" t="s">
        <v>263</v>
      </c>
      <c r="O18" s="102" t="s">
        <v>264</v>
      </c>
      <c r="P18" s="102" t="s">
        <v>265</v>
      </c>
      <c r="Q18" s="102" t="s">
        <v>266</v>
      </c>
      <c r="R18" s="103">
        <v>2017</v>
      </c>
      <c r="S18" s="102" t="s">
        <v>267</v>
      </c>
      <c r="T18" s="102" t="s">
        <v>306</v>
      </c>
      <c r="U18" s="102" t="s">
        <v>308</v>
      </c>
    </row>
    <row r="19" spans="2:33">
      <c r="B19" s="30" t="s">
        <v>210</v>
      </c>
      <c r="C19" s="131" t="s">
        <v>285</v>
      </c>
      <c r="D19" s="82">
        <v>94.642799999999994</v>
      </c>
      <c r="E19" s="82">
        <v>90.584400000000002</v>
      </c>
      <c r="F19" s="82">
        <v>88.927599999999998</v>
      </c>
      <c r="G19" s="82">
        <v>87.15679999999999</v>
      </c>
      <c r="H19" s="83">
        <f>SUM(D19:G19)</f>
        <v>361.31159999999994</v>
      </c>
      <c r="I19" s="82">
        <v>84.116799999999998</v>
      </c>
      <c r="J19" s="82">
        <v>82.498000000000005</v>
      </c>
      <c r="K19" s="82">
        <v>82.794399999999996</v>
      </c>
      <c r="L19" s="82">
        <v>83.447999999999993</v>
      </c>
      <c r="M19" s="83">
        <f>SUM(I19:L19)</f>
        <v>332.85719999999998</v>
      </c>
      <c r="N19" s="82">
        <v>84.891999999999996</v>
      </c>
      <c r="O19" s="82">
        <v>87.871199999999988</v>
      </c>
      <c r="P19" s="82">
        <v>89.603999999999985</v>
      </c>
      <c r="Q19" s="82">
        <v>89.459600000000009</v>
      </c>
      <c r="R19" s="83">
        <f>SUM(N19:Q19)</f>
        <v>351.82679999999999</v>
      </c>
      <c r="S19" s="190">
        <f>S10*7.6</f>
        <v>84.648799999999994</v>
      </c>
      <c r="T19" s="190">
        <f t="shared" ref="T19:U19" si="4">T10*7.6</f>
        <v>85.796399999999991</v>
      </c>
      <c r="U19" s="190">
        <f t="shared" si="4"/>
        <v>87.278399999999991</v>
      </c>
    </row>
    <row r="20" spans="2:33">
      <c r="B20" s="17" t="s">
        <v>211</v>
      </c>
      <c r="C20" s="131" t="s">
        <v>285</v>
      </c>
      <c r="D20" s="82">
        <v>15.488799999999998</v>
      </c>
      <c r="E20" s="82">
        <v>15.237999999999998</v>
      </c>
      <c r="F20" s="82">
        <v>14.8504</v>
      </c>
      <c r="G20" s="82">
        <v>14.7288</v>
      </c>
      <c r="H20" s="83">
        <f>SUM(D20:G20)</f>
        <v>60.305999999999997</v>
      </c>
      <c r="I20" s="82">
        <v>14.2652</v>
      </c>
      <c r="J20" s="82">
        <v>13.1936</v>
      </c>
      <c r="K20" s="82">
        <v>13.4064</v>
      </c>
      <c r="L20" s="82">
        <v>12.673</v>
      </c>
      <c r="M20" s="83">
        <f>SUM(I20:L20)</f>
        <v>53.538200000000003</v>
      </c>
      <c r="N20" s="82">
        <v>14.683199999999999</v>
      </c>
      <c r="O20" s="82">
        <v>15.655999999999999</v>
      </c>
      <c r="P20" s="82">
        <v>16.3856</v>
      </c>
      <c r="Q20" s="82">
        <v>16.119599999999998</v>
      </c>
      <c r="R20" s="83">
        <f t="shared" ref="R20:R22" si="5">SUM(N20:Q20)</f>
        <v>62.8444</v>
      </c>
      <c r="S20" s="190">
        <f t="shared" ref="S20:U20" si="6">S11*7.6</f>
        <v>15.192399999999999</v>
      </c>
      <c r="T20" s="190">
        <f t="shared" si="6"/>
        <v>14.173999999999999</v>
      </c>
      <c r="U20" s="190">
        <f t="shared" si="6"/>
        <v>15.873234600000002</v>
      </c>
    </row>
    <row r="21" spans="2:33">
      <c r="B21" s="17" t="s">
        <v>212</v>
      </c>
      <c r="C21" s="131" t="s">
        <v>285</v>
      </c>
      <c r="D21" s="82">
        <v>3.952</v>
      </c>
      <c r="E21" s="82">
        <v>3.7315999999999998</v>
      </c>
      <c r="F21" s="82">
        <v>3.2071999999999998</v>
      </c>
      <c r="G21" s="82">
        <v>3.6175999999999995</v>
      </c>
      <c r="H21" s="83">
        <f>SUM(D21:G21)</f>
        <v>14.5084</v>
      </c>
      <c r="I21" s="82">
        <v>4.5371999999999995</v>
      </c>
      <c r="J21" s="82">
        <v>4.0052000000000003</v>
      </c>
      <c r="K21" s="82">
        <v>4.3091999999999997</v>
      </c>
      <c r="L21" s="82">
        <v>5.0555199999999996</v>
      </c>
      <c r="M21" s="83">
        <f>SUM(I21:L21)</f>
        <v>17.907119999999999</v>
      </c>
      <c r="N21" s="82">
        <v>3.8988</v>
      </c>
      <c r="O21" s="82">
        <v>3.8759999999999999</v>
      </c>
      <c r="P21" s="82">
        <v>3.1463999999999999</v>
      </c>
      <c r="Q21" s="82">
        <v>3.2679999999999998</v>
      </c>
      <c r="R21" s="83">
        <f t="shared" si="5"/>
        <v>14.1892</v>
      </c>
      <c r="S21" s="190">
        <f t="shared" ref="S21:U21" si="7">S12*7.6</f>
        <v>3.5871999999999997</v>
      </c>
      <c r="T21" s="190">
        <f t="shared" si="7"/>
        <v>4.6055999999999999</v>
      </c>
      <c r="U21" s="190">
        <f t="shared" si="7"/>
        <v>3.5415999999999999</v>
      </c>
    </row>
    <row r="22" spans="2:33" s="17" customFormat="1">
      <c r="B22" s="17" t="s">
        <v>283</v>
      </c>
      <c r="C22" s="106" t="s">
        <v>285</v>
      </c>
      <c r="D22" s="139">
        <v>17.314733002999997</v>
      </c>
      <c r="E22" s="139">
        <v>16.510354190000001</v>
      </c>
      <c r="F22" s="139">
        <v>15.854353730000001</v>
      </c>
      <c r="G22" s="139">
        <v>17.752126569000001</v>
      </c>
      <c r="H22" s="140">
        <f>SUM(D22:G22)</f>
        <v>67.431567491999999</v>
      </c>
      <c r="I22" s="139">
        <v>18.817194520999994</v>
      </c>
      <c r="J22" s="139">
        <v>15.611454727999996</v>
      </c>
      <c r="K22" s="139">
        <v>15.046950231</v>
      </c>
      <c r="L22" s="139">
        <v>20.382652457999999</v>
      </c>
      <c r="M22" s="140">
        <f>SUM(I22:L22)</f>
        <v>69.858251937999981</v>
      </c>
      <c r="N22" s="139">
        <v>20.523204160000002</v>
      </c>
      <c r="O22" s="139">
        <v>22.495198504000001</v>
      </c>
      <c r="P22" s="139">
        <v>20.465735125999998</v>
      </c>
      <c r="Q22" s="139">
        <v>23.421138784999993</v>
      </c>
      <c r="R22" s="83">
        <f t="shared" si="5"/>
        <v>86.905276575000002</v>
      </c>
      <c r="S22" s="190">
        <f t="shared" ref="S22:U22" si="8">S13*7.6</f>
        <v>23.572996</v>
      </c>
      <c r="T22" s="190">
        <f t="shared" si="8"/>
        <v>24.244</v>
      </c>
      <c r="U22" s="190">
        <f t="shared" si="8"/>
        <v>22.929199999999998</v>
      </c>
    </row>
    <row r="23" spans="2:33">
      <c r="B23" s="29"/>
      <c r="C23" s="134" t="s">
        <v>285</v>
      </c>
      <c r="D23" s="147">
        <f>SUM(D19:D22)</f>
        <v>131.39833300299998</v>
      </c>
      <c r="E23" s="147">
        <f t="shared" ref="E23:U23" si="9">SUM(E19:E22)</f>
        <v>126.06435419</v>
      </c>
      <c r="F23" s="147">
        <f t="shared" si="9"/>
        <v>122.83955372999999</v>
      </c>
      <c r="G23" s="147">
        <f t="shared" si="9"/>
        <v>123.25532656899998</v>
      </c>
      <c r="H23" s="148">
        <f t="shared" si="9"/>
        <v>503.55756749199992</v>
      </c>
      <c r="I23" s="147">
        <f t="shared" si="9"/>
        <v>121.73639452099999</v>
      </c>
      <c r="J23" s="147">
        <f t="shared" si="9"/>
        <v>115.30825472800001</v>
      </c>
      <c r="K23" s="147">
        <f t="shared" si="9"/>
        <v>115.556950231</v>
      </c>
      <c r="L23" s="147">
        <f t="shared" si="9"/>
        <v>121.55917245799999</v>
      </c>
      <c r="M23" s="148">
        <f t="shared" si="9"/>
        <v>474.16077193799998</v>
      </c>
      <c r="N23" s="147">
        <f t="shared" si="9"/>
        <v>123.99720416</v>
      </c>
      <c r="O23" s="147">
        <f t="shared" si="9"/>
        <v>129.898398504</v>
      </c>
      <c r="P23" s="147">
        <f t="shared" si="9"/>
        <v>129.60173512599999</v>
      </c>
      <c r="Q23" s="147">
        <f t="shared" si="9"/>
        <v>132.268338785</v>
      </c>
      <c r="R23" s="148">
        <f t="shared" si="9"/>
        <v>515.76567657500004</v>
      </c>
      <c r="S23" s="147">
        <f t="shared" si="9"/>
        <v>127.00139599999999</v>
      </c>
      <c r="T23" s="147">
        <f t="shared" si="9"/>
        <v>128.82</v>
      </c>
      <c r="U23" s="147">
        <f t="shared" si="9"/>
        <v>129.62243459999999</v>
      </c>
    </row>
    <row r="24" spans="2:33">
      <c r="B24" s="30" t="s">
        <v>213</v>
      </c>
      <c r="C24" s="131" t="s">
        <v>285</v>
      </c>
      <c r="D24" s="82">
        <v>8.4055999999999997</v>
      </c>
      <c r="E24" s="82">
        <v>6.0571999999999999</v>
      </c>
      <c r="F24" s="82">
        <v>6.1711999999999998</v>
      </c>
      <c r="G24" s="82">
        <v>6.8475999999999999</v>
      </c>
      <c r="H24" s="140">
        <f>SUM(D24:G24)</f>
        <v>27.4816</v>
      </c>
      <c r="I24" s="82">
        <v>6.1408000000000005</v>
      </c>
      <c r="J24" s="82">
        <v>6.1635999999999997</v>
      </c>
      <c r="K24" s="82">
        <v>6.84</v>
      </c>
      <c r="L24" s="82">
        <v>6.5207999999999995</v>
      </c>
      <c r="M24" s="140">
        <f>SUM(I24:L24)</f>
        <v>25.665199999999999</v>
      </c>
      <c r="N24" s="82">
        <v>4.9324000000000003</v>
      </c>
      <c r="O24" s="82">
        <v>3.7771999999999997</v>
      </c>
      <c r="P24" s="82">
        <v>3.4428000000000001</v>
      </c>
      <c r="Q24" s="82">
        <v>3.8759999999999999</v>
      </c>
      <c r="R24" s="83">
        <f>SUM(N24:Q24)</f>
        <v>16.028400000000001</v>
      </c>
      <c r="S24" s="190">
        <f>S15*7.6</f>
        <v>2.2875999999999999</v>
      </c>
      <c r="T24" s="190">
        <f t="shared" ref="T24:U24" si="10">T15*7.6</f>
        <v>2.4396</v>
      </c>
      <c r="U24" s="190">
        <f t="shared" si="10"/>
        <v>1.8163999999999998</v>
      </c>
    </row>
    <row r="25" spans="2:33"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</row>
    <row r="26" spans="2:33">
      <c r="H26" s="83"/>
      <c r="I26" s="82"/>
      <c r="J26" s="82"/>
      <c r="K26" s="82"/>
      <c r="L26" s="82"/>
      <c r="M26" s="83"/>
      <c r="N26" s="82"/>
      <c r="O26" s="82"/>
      <c r="P26" s="82"/>
      <c r="Q26" s="82"/>
      <c r="R26" s="83"/>
    </row>
    <row r="27" spans="2:33" outlineLevel="1">
      <c r="B27" s="58" t="s">
        <v>209</v>
      </c>
      <c r="C27" s="107"/>
      <c r="D27" s="102" t="s">
        <v>255</v>
      </c>
      <c r="E27" s="102" t="s">
        <v>256</v>
      </c>
      <c r="F27" s="102" t="s">
        <v>257</v>
      </c>
      <c r="G27" s="102" t="s">
        <v>258</v>
      </c>
      <c r="H27" s="103">
        <v>2015</v>
      </c>
      <c r="I27" s="102" t="s">
        <v>259</v>
      </c>
      <c r="J27" s="102" t="s">
        <v>260</v>
      </c>
      <c r="K27" s="102" t="s">
        <v>261</v>
      </c>
      <c r="L27" s="102" t="s">
        <v>262</v>
      </c>
      <c r="M27" s="103">
        <v>2016</v>
      </c>
      <c r="N27" s="102" t="s">
        <v>263</v>
      </c>
      <c r="O27" s="102" t="s">
        <v>264</v>
      </c>
      <c r="P27" s="102" t="s">
        <v>265</v>
      </c>
      <c r="Q27" s="102" t="s">
        <v>266</v>
      </c>
      <c r="R27" s="103">
        <v>2017</v>
      </c>
      <c r="S27" s="102" t="s">
        <v>267</v>
      </c>
      <c r="T27" s="102" t="s">
        <v>306</v>
      </c>
      <c r="U27" s="102" t="s">
        <v>308</v>
      </c>
    </row>
    <row r="28" spans="2:33" outlineLevel="1">
      <c r="B28" s="85" t="s">
        <v>214</v>
      </c>
      <c r="C28" s="137" t="s">
        <v>282</v>
      </c>
      <c r="D28" s="141">
        <v>0.64359559178282588</v>
      </c>
      <c r="E28" s="141">
        <v>0.60741923173839307</v>
      </c>
      <c r="F28" s="141">
        <v>0.54963540345687256</v>
      </c>
      <c r="G28" s="141">
        <v>0.5707067527063826</v>
      </c>
      <c r="H28" s="142">
        <v>0.59367467050381439</v>
      </c>
      <c r="I28" s="141">
        <v>0.63152804007937702</v>
      </c>
      <c r="J28" s="141">
        <v>0.52144415783782117</v>
      </c>
      <c r="K28" s="141">
        <v>0.55120134814569721</v>
      </c>
      <c r="L28" s="141">
        <v>0.57530424920263235</v>
      </c>
      <c r="M28" s="142">
        <v>0.57020072803374022</v>
      </c>
      <c r="N28" s="141">
        <v>0.55149904763670887</v>
      </c>
      <c r="O28" s="141">
        <v>0.52883747517901192</v>
      </c>
      <c r="P28" s="141">
        <v>0.53235077161282784</v>
      </c>
      <c r="Q28" s="141">
        <v>0.54328601631417062</v>
      </c>
      <c r="R28" s="142">
        <v>0.54167322926562944</v>
      </c>
      <c r="S28" s="141">
        <v>0.52627683197631381</v>
      </c>
      <c r="T28" s="141">
        <v>0.53750100937433476</v>
      </c>
      <c r="U28" s="141">
        <v>0.50492483915136699</v>
      </c>
      <c r="AA28" s="215"/>
      <c r="AG28" s="215"/>
    </row>
    <row r="29" spans="2:33" outlineLevel="1">
      <c r="B29" s="86" t="s">
        <v>215</v>
      </c>
      <c r="C29" s="137" t="s">
        <v>282</v>
      </c>
      <c r="D29" s="141">
        <v>0.12564743135864173</v>
      </c>
      <c r="E29" s="141">
        <v>0.13224192172787738</v>
      </c>
      <c r="F29" s="141">
        <v>0.13808898926654881</v>
      </c>
      <c r="G29" s="141">
        <v>0.13582514806862728</v>
      </c>
      <c r="H29" s="142">
        <v>0.13284278994712645</v>
      </c>
      <c r="I29" s="141">
        <v>0.14088183397940571</v>
      </c>
      <c r="J29" s="141">
        <v>0.14318993702490393</v>
      </c>
      <c r="K29" s="141">
        <v>0.14331943576231831</v>
      </c>
      <c r="L29" s="141">
        <v>0.13522188932491783</v>
      </c>
      <c r="M29" s="142">
        <v>0.1405750937610501</v>
      </c>
      <c r="N29" s="141">
        <v>0.17645109906892731</v>
      </c>
      <c r="O29" s="141">
        <v>0.18782718575124854</v>
      </c>
      <c r="P29" s="141">
        <v>0.19186976431664973</v>
      </c>
      <c r="Q29" s="141">
        <v>0.19041657799166692</v>
      </c>
      <c r="R29" s="142">
        <v>0.1856881845690824</v>
      </c>
      <c r="S29" s="141">
        <v>0.18638045891931904</v>
      </c>
      <c r="T29" s="141">
        <v>0.18369144711245533</v>
      </c>
      <c r="U29" s="141">
        <v>0.18419929035202659</v>
      </c>
      <c r="AA29" s="215"/>
      <c r="AG29" s="215"/>
    </row>
    <row r="30" spans="2:33" outlineLevel="1">
      <c r="B30" s="87" t="s">
        <v>216</v>
      </c>
      <c r="C30" s="136" t="s">
        <v>282</v>
      </c>
      <c r="D30" s="143">
        <v>0.230756976858532</v>
      </c>
      <c r="E30" s="143">
        <v>0.26033884653372946</v>
      </c>
      <c r="F30" s="143">
        <v>0.3122756072765786</v>
      </c>
      <c r="G30" s="143">
        <v>0.29346809922499012</v>
      </c>
      <c r="H30" s="144">
        <v>0.27348253954905904</v>
      </c>
      <c r="I30" s="143">
        <v>0.22759012594121716</v>
      </c>
      <c r="J30" s="143">
        <v>0.33536590513727499</v>
      </c>
      <c r="K30" s="143">
        <v>0.30547921609198447</v>
      </c>
      <c r="L30" s="143">
        <v>0.28947386147244997</v>
      </c>
      <c r="M30" s="144">
        <v>0.28922417820520957</v>
      </c>
      <c r="N30" s="143">
        <v>0.27204985329436376</v>
      </c>
      <c r="O30" s="143">
        <v>0.28333533906973946</v>
      </c>
      <c r="P30" s="143">
        <v>0.2757794640705224</v>
      </c>
      <c r="Q30" s="143">
        <v>0.26629740569416233</v>
      </c>
      <c r="R30" s="144">
        <v>0.27263858616528824</v>
      </c>
      <c r="S30" s="143">
        <v>0.28734270910436716</v>
      </c>
      <c r="T30" s="143">
        <v>0.27880754351320997</v>
      </c>
      <c r="U30" s="143">
        <v>0.31087587049660631</v>
      </c>
      <c r="AA30" s="215"/>
      <c r="AG30" s="215"/>
    </row>
    <row r="31" spans="2:33">
      <c r="H31" s="127"/>
      <c r="I31" s="68"/>
      <c r="J31" s="68"/>
      <c r="K31" s="68"/>
      <c r="L31" s="68"/>
      <c r="M31" s="127"/>
      <c r="N31" s="68"/>
      <c r="O31" s="68"/>
      <c r="P31" s="68"/>
      <c r="Q31" s="68"/>
      <c r="R31" s="127"/>
      <c r="Z31" s="10"/>
      <c r="AF31" s="10"/>
    </row>
    <row r="32" spans="2:33">
      <c r="H32" s="127"/>
      <c r="I32" s="68"/>
      <c r="J32" s="68"/>
      <c r="K32" s="68"/>
      <c r="L32" s="68"/>
      <c r="M32" s="127"/>
      <c r="N32" s="68"/>
      <c r="O32" s="68"/>
      <c r="P32" s="68"/>
      <c r="Q32" s="68"/>
      <c r="R32" s="125"/>
    </row>
    <row r="33" spans="2:21">
      <c r="B33" s="58" t="s">
        <v>217</v>
      </c>
      <c r="C33" s="107"/>
      <c r="D33" s="102" t="s">
        <v>255</v>
      </c>
      <c r="E33" s="102" t="s">
        <v>256</v>
      </c>
      <c r="F33" s="102" t="s">
        <v>257</v>
      </c>
      <c r="G33" s="102" t="s">
        <v>258</v>
      </c>
      <c r="H33" s="103">
        <v>2015</v>
      </c>
      <c r="I33" s="102" t="s">
        <v>259</v>
      </c>
      <c r="J33" s="102" t="s">
        <v>260</v>
      </c>
      <c r="K33" s="102" t="s">
        <v>261</v>
      </c>
      <c r="L33" s="102" t="s">
        <v>262</v>
      </c>
      <c r="M33" s="103">
        <v>2016</v>
      </c>
      <c r="N33" s="102" t="s">
        <v>263</v>
      </c>
      <c r="O33" s="102" t="s">
        <v>264</v>
      </c>
      <c r="P33" s="102" t="s">
        <v>265</v>
      </c>
      <c r="Q33" s="102" t="s">
        <v>266</v>
      </c>
      <c r="R33" s="103">
        <v>2017</v>
      </c>
      <c r="S33" s="102" t="s">
        <v>267</v>
      </c>
      <c r="T33" s="102" t="s">
        <v>306</v>
      </c>
      <c r="U33" s="102" t="s">
        <v>308</v>
      </c>
    </row>
    <row r="34" spans="2:21">
      <c r="B34" s="4" t="s">
        <v>218</v>
      </c>
      <c r="C34" s="131" t="s">
        <v>183</v>
      </c>
      <c r="D34" s="216">
        <v>792.602079</v>
      </c>
      <c r="E34" s="216">
        <v>743.32328100000007</v>
      </c>
      <c r="F34" s="216">
        <v>591.50240699999995</v>
      </c>
      <c r="G34" s="216">
        <v>596.88789300000008</v>
      </c>
      <c r="H34" s="216">
        <v>2724</v>
      </c>
      <c r="I34" s="216">
        <v>378.65912500000002</v>
      </c>
      <c r="J34" s="216">
        <v>824.37078500000007</v>
      </c>
      <c r="K34" s="216">
        <v>872.51245700000004</v>
      </c>
      <c r="L34" s="216">
        <v>799.66598400000009</v>
      </c>
      <c r="M34" s="216">
        <v>2875</v>
      </c>
      <c r="N34" s="216">
        <v>520.73500000000001</v>
      </c>
      <c r="O34" s="216">
        <v>522.18700000000001</v>
      </c>
      <c r="P34" s="216">
        <v>633.68748999999991</v>
      </c>
      <c r="Q34" s="216">
        <v>803.54000000000008</v>
      </c>
      <c r="R34" s="216">
        <v>2480</v>
      </c>
      <c r="S34" s="216">
        <v>979</v>
      </c>
      <c r="T34" s="216">
        <v>811.64400000000001</v>
      </c>
      <c r="U34" s="216">
        <v>515.14499999999998</v>
      </c>
    </row>
    <row r="35" spans="2:21">
      <c r="B35" s="4" t="s">
        <v>219</v>
      </c>
      <c r="C35" s="131" t="s">
        <v>183</v>
      </c>
      <c r="D35" s="216">
        <v>897.07772999999997</v>
      </c>
      <c r="E35" s="216">
        <v>980.48158100000001</v>
      </c>
      <c r="F35" s="216">
        <v>1355.542839</v>
      </c>
      <c r="G35" s="216">
        <v>1075.0999999999999</v>
      </c>
      <c r="H35" s="216">
        <v>4308</v>
      </c>
      <c r="I35" s="216">
        <v>1050.4796999999999</v>
      </c>
      <c r="J35" s="216">
        <v>1129.6165000000001</v>
      </c>
      <c r="K35" s="216">
        <v>886.548</v>
      </c>
      <c r="L35" s="216">
        <v>1139.8399999999999</v>
      </c>
      <c r="M35" s="216">
        <v>4206</v>
      </c>
      <c r="N35" s="216">
        <v>978.78</v>
      </c>
      <c r="O35" s="216">
        <v>1074.0609999999999</v>
      </c>
      <c r="P35" s="216">
        <v>1275.7740000000001</v>
      </c>
      <c r="Q35" s="216">
        <v>1142.5389999999995</v>
      </c>
      <c r="R35" s="216">
        <v>4471</v>
      </c>
      <c r="S35" s="216">
        <v>734.12899999999991</v>
      </c>
      <c r="T35" s="216">
        <v>921.08799999999997</v>
      </c>
      <c r="U35" s="216">
        <v>996.92860000000007</v>
      </c>
    </row>
    <row r="36" spans="2:21">
      <c r="B36" s="29"/>
      <c r="C36" s="149" t="s">
        <v>183</v>
      </c>
      <c r="D36" s="217">
        <f t="shared" ref="D36:G36" si="11">SUM(D34:D35)</f>
        <v>1689.679809</v>
      </c>
      <c r="E36" s="217">
        <f t="shared" si="11"/>
        <v>1723.804862</v>
      </c>
      <c r="F36" s="217">
        <f t="shared" si="11"/>
        <v>1947.0452459999999</v>
      </c>
      <c r="G36" s="217">
        <f t="shared" si="11"/>
        <v>1671.987893</v>
      </c>
      <c r="H36" s="217">
        <f>SUM(H34:H35)</f>
        <v>7032</v>
      </c>
      <c r="I36" s="217">
        <f t="shared" ref="I36:U36" si="12">SUM(I34:I35)</f>
        <v>1429.138825</v>
      </c>
      <c r="J36" s="217">
        <f t="shared" si="12"/>
        <v>1953.9872850000002</v>
      </c>
      <c r="K36" s="217">
        <f t="shared" si="12"/>
        <v>1759.060457</v>
      </c>
      <c r="L36" s="217">
        <f t="shared" si="12"/>
        <v>1939.5059839999999</v>
      </c>
      <c r="M36" s="217">
        <f t="shared" si="12"/>
        <v>7081</v>
      </c>
      <c r="N36" s="217">
        <f t="shared" si="12"/>
        <v>1499.5149999999999</v>
      </c>
      <c r="O36" s="217">
        <f t="shared" si="12"/>
        <v>1596.248</v>
      </c>
      <c r="P36" s="217">
        <f t="shared" si="12"/>
        <v>1909.4614900000001</v>
      </c>
      <c r="Q36" s="217">
        <f t="shared" si="12"/>
        <v>1946.0789999999997</v>
      </c>
      <c r="R36" s="217">
        <f t="shared" si="12"/>
        <v>6951</v>
      </c>
      <c r="S36" s="217">
        <f t="shared" si="12"/>
        <v>1713.1289999999999</v>
      </c>
      <c r="T36" s="217">
        <f t="shared" si="12"/>
        <v>1732.732</v>
      </c>
      <c r="U36" s="217">
        <f t="shared" si="12"/>
        <v>1512.0736000000002</v>
      </c>
    </row>
    <row r="37" spans="2:21">
      <c r="B37" s="17"/>
      <c r="C37" s="218"/>
      <c r="D37" s="145"/>
      <c r="E37" s="145"/>
      <c r="F37" s="145"/>
      <c r="G37" s="145"/>
      <c r="H37" s="146"/>
      <c r="I37" s="145"/>
      <c r="J37" s="145"/>
      <c r="K37" s="145"/>
      <c r="L37" s="145"/>
      <c r="M37" s="146"/>
      <c r="N37" s="146"/>
      <c r="O37" s="146"/>
      <c r="P37" s="146"/>
      <c r="Q37" s="146"/>
      <c r="R37" s="146"/>
      <c r="S37" s="146"/>
      <c r="T37" s="146"/>
      <c r="U37" s="146"/>
    </row>
    <row r="38" spans="2:21">
      <c r="B38" s="17"/>
      <c r="C38" s="218"/>
      <c r="D38" s="145"/>
      <c r="E38" s="145"/>
      <c r="F38" s="145"/>
      <c r="G38" s="145"/>
      <c r="H38" s="146"/>
      <c r="I38" s="145"/>
      <c r="J38" s="145"/>
      <c r="K38" s="145"/>
      <c r="L38" s="145"/>
      <c r="M38" s="146"/>
      <c r="N38" s="146"/>
      <c r="O38" s="146"/>
      <c r="P38" s="146"/>
      <c r="Q38" s="146"/>
      <c r="R38" s="146"/>
      <c r="S38" s="146"/>
      <c r="T38" s="146"/>
      <c r="U38" s="146"/>
    </row>
    <row r="39" spans="2:21">
      <c r="B39" s="58" t="s">
        <v>217</v>
      </c>
      <c r="C39" s="107"/>
      <c r="D39" s="102" t="s">
        <v>255</v>
      </c>
      <c r="E39" s="102" t="s">
        <v>256</v>
      </c>
      <c r="F39" s="102" t="s">
        <v>257</v>
      </c>
      <c r="G39" s="102" t="s">
        <v>258</v>
      </c>
      <c r="H39" s="103">
        <v>2015</v>
      </c>
      <c r="I39" s="102" t="s">
        <v>259</v>
      </c>
      <c r="J39" s="102" t="s">
        <v>260</v>
      </c>
      <c r="K39" s="102" t="s">
        <v>261</v>
      </c>
      <c r="L39" s="102" t="s">
        <v>262</v>
      </c>
      <c r="M39" s="103">
        <v>2016</v>
      </c>
      <c r="N39" s="102" t="s">
        <v>263</v>
      </c>
      <c r="O39" s="102" t="s">
        <v>264</v>
      </c>
      <c r="P39" s="102" t="s">
        <v>265</v>
      </c>
      <c r="Q39" s="102" t="s">
        <v>266</v>
      </c>
      <c r="R39" s="103">
        <v>2017</v>
      </c>
      <c r="S39" s="102" t="s">
        <v>267</v>
      </c>
      <c r="T39" s="102" t="s">
        <v>306</v>
      </c>
      <c r="U39" s="102" t="s">
        <v>308</v>
      </c>
    </row>
    <row r="40" spans="2:21">
      <c r="B40" s="4" t="s">
        <v>218</v>
      </c>
      <c r="C40" s="131" t="s">
        <v>278</v>
      </c>
      <c r="D40" s="216">
        <v>6023.7758003999998</v>
      </c>
      <c r="E40" s="216">
        <v>5649.2569356000004</v>
      </c>
      <c r="F40" s="216">
        <v>4495.4182931999994</v>
      </c>
      <c r="G40" s="216">
        <v>4536.3479868000004</v>
      </c>
      <c r="H40" s="216">
        <v>2724</v>
      </c>
      <c r="I40" s="216">
        <v>2877.80935</v>
      </c>
      <c r="J40" s="216">
        <v>6265.2179660000002</v>
      </c>
      <c r="K40" s="216">
        <v>6631.0946732000002</v>
      </c>
      <c r="L40" s="216">
        <v>6077.4614784000005</v>
      </c>
      <c r="M40" s="216">
        <v>2875</v>
      </c>
      <c r="N40" s="216">
        <v>3957.5859999999998</v>
      </c>
      <c r="O40" s="216">
        <v>3968.6212</v>
      </c>
      <c r="P40" s="216">
        <v>4816.0249239999994</v>
      </c>
      <c r="Q40" s="216">
        <v>6106.9040000000005</v>
      </c>
      <c r="R40" s="216">
        <v>2480</v>
      </c>
      <c r="S40" s="216">
        <f>S34*7.6</f>
        <v>7440.4</v>
      </c>
      <c r="T40" s="216">
        <f t="shared" ref="T40:U40" si="13">T34*7.6</f>
        <v>6168.4943999999996</v>
      </c>
      <c r="U40" s="216">
        <f t="shared" si="13"/>
        <v>3915.1019999999999</v>
      </c>
    </row>
    <row r="41" spans="2:21">
      <c r="B41" s="4" t="s">
        <v>219</v>
      </c>
      <c r="C41" s="131" t="s">
        <v>278</v>
      </c>
      <c r="D41" s="216">
        <v>6817.7907479999994</v>
      </c>
      <c r="E41" s="216">
        <v>7451.6600155999995</v>
      </c>
      <c r="F41" s="216">
        <v>10302.1255764</v>
      </c>
      <c r="G41" s="216">
        <v>8170.7599999999993</v>
      </c>
      <c r="H41" s="216">
        <v>4308</v>
      </c>
      <c r="I41" s="216">
        <v>7983.6457199999986</v>
      </c>
      <c r="J41" s="216">
        <v>8585.0853999999999</v>
      </c>
      <c r="K41" s="216">
        <v>6737.7647999999999</v>
      </c>
      <c r="L41" s="216">
        <v>8662.7839999999997</v>
      </c>
      <c r="M41" s="216">
        <v>4206</v>
      </c>
      <c r="N41" s="216">
        <v>7438.7279999999992</v>
      </c>
      <c r="O41" s="216">
        <v>8162.8635999999988</v>
      </c>
      <c r="P41" s="216">
        <v>9695.8824000000004</v>
      </c>
      <c r="Q41" s="216">
        <v>8683.2963999999956</v>
      </c>
      <c r="R41" s="216">
        <v>4471</v>
      </c>
      <c r="S41" s="216">
        <f>S35*7.6</f>
        <v>5579.3803999999991</v>
      </c>
      <c r="T41" s="216">
        <f t="shared" ref="T41:U41" si="14">T35*7.6</f>
        <v>7000.2687999999998</v>
      </c>
      <c r="U41" s="216">
        <f t="shared" si="14"/>
        <v>7576.6573600000002</v>
      </c>
    </row>
    <row r="42" spans="2:21">
      <c r="B42" s="29"/>
      <c r="C42" s="149" t="s">
        <v>278</v>
      </c>
      <c r="D42" s="217">
        <f t="shared" ref="D42:G42" si="15">SUM(D40:D41)</f>
        <v>12841.566548399998</v>
      </c>
      <c r="E42" s="217">
        <f t="shared" si="15"/>
        <v>13100.916951200001</v>
      </c>
      <c r="F42" s="217">
        <f t="shared" si="15"/>
        <v>14797.543869599998</v>
      </c>
      <c r="G42" s="217">
        <f t="shared" si="15"/>
        <v>12707.1079868</v>
      </c>
      <c r="H42" s="217">
        <f>SUM(H40:H41)</f>
        <v>7032</v>
      </c>
      <c r="I42" s="217">
        <f t="shared" ref="I42:U42" si="16">SUM(I40:I41)</f>
        <v>10861.455069999998</v>
      </c>
      <c r="J42" s="217">
        <f t="shared" si="16"/>
        <v>14850.303366</v>
      </c>
      <c r="K42" s="217">
        <f t="shared" si="16"/>
        <v>13368.8594732</v>
      </c>
      <c r="L42" s="217">
        <f t="shared" si="16"/>
        <v>14740.2454784</v>
      </c>
      <c r="M42" s="217">
        <f t="shared" si="16"/>
        <v>7081</v>
      </c>
      <c r="N42" s="217">
        <f t="shared" si="16"/>
        <v>11396.313999999998</v>
      </c>
      <c r="O42" s="217">
        <f t="shared" si="16"/>
        <v>12131.484799999998</v>
      </c>
      <c r="P42" s="217">
        <f t="shared" si="16"/>
        <v>14511.907324</v>
      </c>
      <c r="Q42" s="217">
        <f t="shared" si="16"/>
        <v>14790.200399999996</v>
      </c>
      <c r="R42" s="217">
        <f t="shared" si="16"/>
        <v>6951</v>
      </c>
      <c r="S42" s="217">
        <f t="shared" si="16"/>
        <v>13019.7804</v>
      </c>
      <c r="T42" s="217">
        <f t="shared" si="16"/>
        <v>13168.763199999999</v>
      </c>
      <c r="U42" s="217">
        <f t="shared" si="16"/>
        <v>11491.75936</v>
      </c>
    </row>
    <row r="43" spans="2:21">
      <c r="B43" s="17"/>
      <c r="C43" s="218"/>
      <c r="D43" s="219"/>
      <c r="E43" s="219"/>
      <c r="F43" s="219"/>
      <c r="G43" s="219"/>
      <c r="H43" s="220"/>
      <c r="I43" s="219"/>
      <c r="J43" s="219"/>
      <c r="K43" s="219"/>
      <c r="L43" s="219"/>
      <c r="M43" s="220"/>
      <c r="N43" s="220"/>
      <c r="O43" s="220"/>
      <c r="P43" s="220"/>
      <c r="Q43" s="220"/>
      <c r="R43" s="220"/>
      <c r="S43" s="220"/>
      <c r="T43" s="220"/>
      <c r="U43" s="220"/>
    </row>
    <row r="44" spans="2:21">
      <c r="B44" s="17"/>
      <c r="C44" s="218"/>
      <c r="D44" s="145"/>
      <c r="E44" s="145"/>
      <c r="F44" s="145"/>
      <c r="G44" s="145"/>
      <c r="H44" s="146"/>
      <c r="I44" s="145"/>
      <c r="J44" s="145"/>
      <c r="K44" s="145"/>
      <c r="L44" s="145"/>
      <c r="M44" s="146"/>
      <c r="N44" s="146"/>
      <c r="O44" s="146"/>
      <c r="P44" s="146"/>
      <c r="Q44" s="146"/>
      <c r="R44" s="146"/>
      <c r="S44" s="146"/>
      <c r="T44" s="146"/>
      <c r="U44" s="146"/>
    </row>
    <row r="45" spans="2:21" ht="18.75">
      <c r="B45" s="22" t="s">
        <v>284</v>
      </c>
      <c r="C45" s="218"/>
      <c r="D45" s="145"/>
      <c r="E45" s="145"/>
      <c r="F45" s="145"/>
      <c r="G45" s="145"/>
      <c r="H45" s="146"/>
      <c r="I45" s="145"/>
      <c r="J45" s="145"/>
      <c r="K45" s="145"/>
      <c r="L45" s="145"/>
      <c r="M45" s="146"/>
      <c r="N45" s="146"/>
      <c r="O45" s="146"/>
      <c r="P45" s="146"/>
      <c r="Q45" s="146"/>
      <c r="R45" s="146"/>
      <c r="S45" s="146"/>
      <c r="T45" s="146"/>
      <c r="U45" s="146"/>
    </row>
    <row r="46" spans="2:21">
      <c r="B46" s="17"/>
      <c r="C46" s="218"/>
      <c r="D46" s="145"/>
      <c r="E46" s="145"/>
      <c r="F46" s="145"/>
      <c r="G46" s="145"/>
      <c r="H46" s="146"/>
      <c r="I46" s="145"/>
      <c r="J46" s="145"/>
      <c r="K46" s="145"/>
      <c r="L46" s="145"/>
      <c r="M46" s="146"/>
      <c r="N46" s="146"/>
      <c r="O46" s="146"/>
      <c r="P46" s="146"/>
      <c r="Q46" s="146"/>
      <c r="R46" s="146"/>
      <c r="S46" s="146"/>
      <c r="T46" s="146"/>
      <c r="U46" s="146"/>
    </row>
    <row r="47" spans="2:21">
      <c r="B47" s="17"/>
      <c r="C47" s="218"/>
      <c r="D47" s="145"/>
      <c r="E47" s="145"/>
      <c r="F47" s="145"/>
      <c r="G47" s="145"/>
      <c r="H47" s="146"/>
      <c r="I47" s="145"/>
      <c r="J47" s="145"/>
      <c r="K47" s="145"/>
      <c r="L47" s="145"/>
      <c r="M47" s="146"/>
      <c r="N47" s="146"/>
      <c r="O47" s="146"/>
      <c r="P47" s="146"/>
      <c r="Q47" s="146"/>
      <c r="R47" s="146"/>
      <c r="S47" s="146"/>
      <c r="T47" s="146"/>
      <c r="U47" s="146"/>
    </row>
    <row r="48" spans="2:21">
      <c r="B48" s="58" t="s">
        <v>221</v>
      </c>
      <c r="C48" s="107"/>
      <c r="D48" s="102" t="s">
        <v>255</v>
      </c>
      <c r="E48" s="102" t="s">
        <v>256</v>
      </c>
      <c r="F48" s="102" t="s">
        <v>257</v>
      </c>
      <c r="G48" s="102" t="s">
        <v>258</v>
      </c>
      <c r="H48" s="103">
        <v>2015</v>
      </c>
      <c r="I48" s="102" t="s">
        <v>259</v>
      </c>
      <c r="J48" s="102" t="s">
        <v>260</v>
      </c>
      <c r="K48" s="102" t="s">
        <v>261</v>
      </c>
      <c r="L48" s="102" t="s">
        <v>262</v>
      </c>
      <c r="M48" s="103">
        <v>2016</v>
      </c>
      <c r="N48" s="102" t="s">
        <v>263</v>
      </c>
      <c r="O48" s="102" t="s">
        <v>264</v>
      </c>
      <c r="P48" s="102" t="s">
        <v>265</v>
      </c>
      <c r="Q48" s="102" t="s">
        <v>266</v>
      </c>
      <c r="R48" s="103">
        <v>2017</v>
      </c>
      <c r="S48" s="102" t="s">
        <v>267</v>
      </c>
      <c r="T48" s="102" t="s">
        <v>306</v>
      </c>
      <c r="U48" s="102" t="s">
        <v>308</v>
      </c>
    </row>
    <row r="49" spans="2:21">
      <c r="B49" s="4" t="s">
        <v>222</v>
      </c>
      <c r="C49" s="131" t="s">
        <v>220</v>
      </c>
      <c r="D49" s="190">
        <v>21.011921052999998</v>
      </c>
      <c r="E49" s="190">
        <v>19.234297644999998</v>
      </c>
      <c r="F49" s="190">
        <v>18.44739521</v>
      </c>
      <c r="G49" s="190">
        <v>25.296368803000018</v>
      </c>
      <c r="H49" s="83">
        <f>SUM(D49:G49)</f>
        <v>83.98998271100001</v>
      </c>
      <c r="I49" s="82">
        <v>19.620999999999999</v>
      </c>
      <c r="J49" s="82">
        <v>13.9519153481</v>
      </c>
      <c r="K49" s="82">
        <v>13.608805690999999</v>
      </c>
      <c r="L49" s="82">
        <v>19.606021241899999</v>
      </c>
      <c r="M49" s="83">
        <f>SUM(I49:L49)</f>
        <v>66.787742280999993</v>
      </c>
      <c r="N49" s="221">
        <v>19.315000000000001</v>
      </c>
      <c r="O49" s="221">
        <v>16.204000000000001</v>
      </c>
      <c r="P49" s="221">
        <v>20.855</v>
      </c>
      <c r="Q49" s="221">
        <v>20.334412369000002</v>
      </c>
      <c r="R49" s="83">
        <f>SUM(N49:Q49)</f>
        <v>76.708412369000015</v>
      </c>
      <c r="S49" s="222">
        <v>19.132999999999999</v>
      </c>
      <c r="T49" s="222">
        <v>19.979259712000001</v>
      </c>
      <c r="U49" s="222">
        <v>21.636851882000002</v>
      </c>
    </row>
    <row r="50" spans="2:21">
      <c r="B50" s="4" t="s">
        <v>223</v>
      </c>
      <c r="C50" s="131" t="s">
        <v>220</v>
      </c>
      <c r="D50" s="190">
        <v>4.2278645260000003</v>
      </c>
      <c r="E50" s="190">
        <v>3.2359497165</v>
      </c>
      <c r="F50" s="190">
        <v>3.6049749860000002</v>
      </c>
      <c r="G50" s="190">
        <v>4.5888262729999996</v>
      </c>
      <c r="H50" s="83">
        <f t="shared" ref="H50:H52" si="17">SUM(D50:G50)</f>
        <v>15.6576155015</v>
      </c>
      <c r="I50" s="82">
        <v>5.37</v>
      </c>
      <c r="J50" s="82">
        <v>1.9628276325</v>
      </c>
      <c r="K50" s="82">
        <v>3.8442078755</v>
      </c>
      <c r="L50" s="82">
        <v>6.428931651500001</v>
      </c>
      <c r="M50" s="83">
        <f t="shared" ref="M50:M52" si="18">SUM(I50:L50)</f>
        <v>17.6059671595</v>
      </c>
      <c r="N50" s="221">
        <v>5.0229999999999997</v>
      </c>
      <c r="O50" s="221">
        <v>4.9340321574999999</v>
      </c>
      <c r="P50" s="221">
        <v>4.7302451209999994</v>
      </c>
      <c r="Q50" s="221">
        <v>4.9192669324199993</v>
      </c>
      <c r="R50" s="83">
        <f t="shared" ref="R50:R52" si="19">SUM(N50:Q50)</f>
        <v>19.606544210919999</v>
      </c>
      <c r="S50" s="222">
        <v>5.9375704765000012</v>
      </c>
      <c r="T50" s="222">
        <v>6.3978589694999997</v>
      </c>
      <c r="U50" s="222">
        <v>6.106968706</v>
      </c>
    </row>
    <row r="51" spans="2:21">
      <c r="B51" s="4" t="s">
        <v>224</v>
      </c>
      <c r="C51" s="131" t="s">
        <v>220</v>
      </c>
      <c r="D51" s="190">
        <v>0.243196987</v>
      </c>
      <c r="E51" s="190">
        <v>1.5708095E-3</v>
      </c>
      <c r="F51" s="190">
        <v>4.6598055000000001E-3</v>
      </c>
      <c r="G51" s="190">
        <v>0.35812631999999994</v>
      </c>
      <c r="H51" s="83">
        <f t="shared" si="17"/>
        <v>0.60755392199999991</v>
      </c>
      <c r="I51" s="82">
        <v>0.52100000000000002</v>
      </c>
      <c r="J51" s="82">
        <v>6.1953426999999998E-2</v>
      </c>
      <c r="K51" s="82">
        <v>0.12554916320000001</v>
      </c>
      <c r="L51" s="82">
        <v>0.37474494730000002</v>
      </c>
      <c r="M51" s="83">
        <f t="shared" si="18"/>
        <v>1.0832475374999999</v>
      </c>
      <c r="N51" s="221">
        <v>0.74</v>
      </c>
      <c r="O51" s="221">
        <v>0.16400000000000001</v>
      </c>
      <c r="P51" s="221">
        <v>0.23799999999999999</v>
      </c>
      <c r="Q51" s="221">
        <v>1.0387967039999999</v>
      </c>
      <c r="R51" s="83">
        <f t="shared" si="19"/>
        <v>2.1807967039999996</v>
      </c>
      <c r="S51" s="222">
        <v>1.1452416510000001</v>
      </c>
      <c r="T51" s="222">
        <v>0.84524895649999998</v>
      </c>
      <c r="U51" s="222">
        <v>0.8471685565</v>
      </c>
    </row>
    <row r="52" spans="2:21">
      <c r="B52" s="4" t="s">
        <v>225</v>
      </c>
      <c r="C52" s="131" t="s">
        <v>220</v>
      </c>
      <c r="D52" s="190">
        <v>0.74051701829999983</v>
      </c>
      <c r="E52" s="190">
        <v>0.55184383063999998</v>
      </c>
      <c r="F52" s="190">
        <v>0.49926982452000002</v>
      </c>
      <c r="G52" s="190">
        <v>0.70362915068199983</v>
      </c>
      <c r="H52" s="83">
        <f t="shared" si="17"/>
        <v>2.4952598241419999</v>
      </c>
      <c r="I52" s="82">
        <v>0.745</v>
      </c>
      <c r="J52" s="82">
        <v>0.55244699900000005</v>
      </c>
      <c r="K52" s="82">
        <v>0.48401931015702998</v>
      </c>
      <c r="L52" s="82">
        <v>0.81820739077300031</v>
      </c>
      <c r="M52" s="83">
        <f t="shared" si="18"/>
        <v>2.5996736999300305</v>
      </c>
      <c r="N52" s="221">
        <v>0.74199999999999999</v>
      </c>
      <c r="O52" s="221">
        <v>0.54002483200000007</v>
      </c>
      <c r="P52" s="221">
        <v>0.54300000000000004</v>
      </c>
      <c r="Q52" s="221">
        <v>0.67567838699999971</v>
      </c>
      <c r="R52" s="83">
        <f t="shared" si="19"/>
        <v>2.5007032189999996</v>
      </c>
      <c r="S52" s="222">
        <v>0.81145505399999995</v>
      </c>
      <c r="T52" s="222">
        <v>0.56807288700000003</v>
      </c>
      <c r="U52" s="222">
        <v>0.55986779550000021</v>
      </c>
    </row>
    <row r="53" spans="2:21">
      <c r="B53" s="29"/>
      <c r="C53" s="149" t="s">
        <v>220</v>
      </c>
      <c r="D53" s="88">
        <f t="shared" ref="D53:G53" si="20">SUM(D49:D52)</f>
        <v>26.223499584300001</v>
      </c>
      <c r="E53" s="88">
        <f t="shared" si="20"/>
        <v>23.023662001639995</v>
      </c>
      <c r="F53" s="88">
        <f t="shared" si="20"/>
        <v>22.556299826019998</v>
      </c>
      <c r="G53" s="88">
        <f t="shared" si="20"/>
        <v>30.946950546682018</v>
      </c>
      <c r="H53" s="223">
        <f>SUM(H49:H52)</f>
        <v>102.750411958642</v>
      </c>
      <c r="I53" s="88">
        <f t="shared" ref="I53:U53" si="21">SUM(I49:I52)</f>
        <v>26.257000000000001</v>
      </c>
      <c r="J53" s="88">
        <f t="shared" si="21"/>
        <v>16.529143406599999</v>
      </c>
      <c r="K53" s="88">
        <f t="shared" si="21"/>
        <v>18.062582039857027</v>
      </c>
      <c r="L53" s="88">
        <f t="shared" si="21"/>
        <v>27.227905231473002</v>
      </c>
      <c r="M53" s="89">
        <f t="shared" si="21"/>
        <v>88.076630677930027</v>
      </c>
      <c r="N53" s="224">
        <f t="shared" si="21"/>
        <v>25.82</v>
      </c>
      <c r="O53" s="224">
        <f t="shared" si="21"/>
        <v>21.842056989500001</v>
      </c>
      <c r="P53" s="224">
        <f t="shared" si="21"/>
        <v>26.366245120999999</v>
      </c>
      <c r="Q53" s="224">
        <f t="shared" si="21"/>
        <v>26.968154392420001</v>
      </c>
      <c r="R53" s="89">
        <f t="shared" si="21"/>
        <v>100.99645650292003</v>
      </c>
      <c r="S53" s="225">
        <f t="shared" si="21"/>
        <v>27.027267181500001</v>
      </c>
      <c r="T53" s="225">
        <f t="shared" si="21"/>
        <v>27.790440525000001</v>
      </c>
      <c r="U53" s="225">
        <f t="shared" si="21"/>
        <v>29.150856940000004</v>
      </c>
    </row>
    <row r="54" spans="2:21">
      <c r="H54" s="83"/>
      <c r="I54" s="82"/>
      <c r="J54" s="82"/>
      <c r="K54" s="82"/>
      <c r="L54" s="82"/>
      <c r="M54" s="83"/>
      <c r="N54" s="82"/>
      <c r="O54" s="82"/>
      <c r="P54" s="82"/>
      <c r="Q54" s="82"/>
      <c r="R54" s="83"/>
    </row>
    <row r="55" spans="2:21">
      <c r="H55" s="83"/>
      <c r="I55" s="82"/>
      <c r="J55" s="82"/>
      <c r="K55" s="82"/>
      <c r="L55" s="82"/>
      <c r="M55" s="83"/>
      <c r="N55" s="82"/>
      <c r="O55" s="82"/>
      <c r="P55" s="82"/>
      <c r="Q55" s="82"/>
      <c r="R55" s="83"/>
    </row>
    <row r="56" spans="2:21" outlineLevel="1">
      <c r="B56" s="58" t="s">
        <v>221</v>
      </c>
      <c r="C56" s="107"/>
      <c r="D56" s="102" t="s">
        <v>255</v>
      </c>
      <c r="E56" s="102" t="s">
        <v>256</v>
      </c>
      <c r="F56" s="102" t="s">
        <v>257</v>
      </c>
      <c r="G56" s="102" t="s">
        <v>258</v>
      </c>
      <c r="H56" s="103">
        <v>2015</v>
      </c>
      <c r="I56" s="102" t="s">
        <v>259</v>
      </c>
      <c r="J56" s="102" t="s">
        <v>260</v>
      </c>
      <c r="K56" s="102" t="s">
        <v>261</v>
      </c>
      <c r="L56" s="102" t="s">
        <v>262</v>
      </c>
      <c r="M56" s="103">
        <v>2016</v>
      </c>
      <c r="N56" s="102" t="s">
        <v>263</v>
      </c>
      <c r="O56" s="102" t="s">
        <v>264</v>
      </c>
      <c r="P56" s="102" t="s">
        <v>265</v>
      </c>
      <c r="Q56" s="102" t="s">
        <v>266</v>
      </c>
      <c r="R56" s="103">
        <v>2017</v>
      </c>
      <c r="S56" s="102" t="s">
        <v>267</v>
      </c>
      <c r="T56" s="102" t="s">
        <v>306</v>
      </c>
      <c r="U56" s="102" t="s">
        <v>308</v>
      </c>
    </row>
    <row r="57" spans="2:21" outlineLevel="1">
      <c r="B57" s="150" t="s">
        <v>214</v>
      </c>
      <c r="C57" s="131" t="s">
        <v>282</v>
      </c>
      <c r="D57" s="141">
        <v>9.8781861195630621E-2</v>
      </c>
      <c r="E57" s="141">
        <v>0.14341710053616999</v>
      </c>
      <c r="F57" s="141">
        <v>0.17101758243832715</v>
      </c>
      <c r="G57" s="141">
        <v>9.7594757953423608E-2</v>
      </c>
      <c r="H57" s="151">
        <v>0.12428346235867273</v>
      </c>
      <c r="I57" s="141">
        <v>0.12362417641010018</v>
      </c>
      <c r="J57" s="141">
        <v>0.18945040247818454</v>
      </c>
      <c r="K57" s="141">
        <v>0.16727094472612369</v>
      </c>
      <c r="L57" s="141">
        <v>0.14147171900493694</v>
      </c>
      <c r="M57" s="151">
        <v>0.15044599786581458</v>
      </c>
      <c r="N57" s="141">
        <v>0.16490452636932657</v>
      </c>
      <c r="O57" s="141">
        <v>0.10323522050217694</v>
      </c>
      <c r="P57" s="141">
        <v>7.6318936264835532E-2</v>
      </c>
      <c r="Q57" s="141">
        <v>0.21190513013698262</v>
      </c>
      <c r="R57" s="151">
        <v>0.17562000844437572</v>
      </c>
      <c r="S57" s="141">
        <v>0.19542292243977885</v>
      </c>
      <c r="T57" s="141">
        <v>0.21240664102728884</v>
      </c>
      <c r="U57" s="141">
        <v>0.17947698938408901</v>
      </c>
    </row>
    <row r="58" spans="2:21" outlineLevel="1">
      <c r="B58" s="152" t="s">
        <v>215</v>
      </c>
      <c r="C58" s="131" t="s">
        <v>282</v>
      </c>
      <c r="D58" s="141">
        <v>0.69559863580987857</v>
      </c>
      <c r="E58" s="141">
        <v>0.74916571189984327</v>
      </c>
      <c r="F58" s="141">
        <v>0.73659987263663129</v>
      </c>
      <c r="G58" s="141">
        <v>0.74056857212566962</v>
      </c>
      <c r="H58" s="151">
        <v>0.73014670985647634</v>
      </c>
      <c r="I58" s="141">
        <v>0.66431808660547675</v>
      </c>
      <c r="J58" s="141">
        <v>0.65660501551861461</v>
      </c>
      <c r="K58" s="141">
        <v>0.69884821406740105</v>
      </c>
      <c r="L58" s="141">
        <v>0.63917930663586675</v>
      </c>
      <c r="M58" s="151">
        <v>0.66218058980103911</v>
      </c>
      <c r="N58" s="141">
        <v>0.63302863612288396</v>
      </c>
      <c r="O58" s="141">
        <v>0.71335093271469274</v>
      </c>
      <c r="P58" s="141">
        <v>0.76499225221007183</v>
      </c>
      <c r="Q58" s="141">
        <v>0.58121451252613743</v>
      </c>
      <c r="R58" s="151">
        <v>0.65241376377401306</v>
      </c>
      <c r="S58" s="141">
        <v>0.58638790220373604</v>
      </c>
      <c r="T58" s="141">
        <v>0.69715149362666851</v>
      </c>
      <c r="U58" s="141">
        <v>0.75265811741308353</v>
      </c>
    </row>
    <row r="59" spans="2:21" outlineLevel="1">
      <c r="B59" s="153" t="s">
        <v>315</v>
      </c>
      <c r="C59" s="116" t="s">
        <v>282</v>
      </c>
      <c r="D59" s="143">
        <v>0.20561950299449078</v>
      </c>
      <c r="E59" s="143">
        <v>0.10741718756398683</v>
      </c>
      <c r="F59" s="143">
        <v>9.2382544925041582E-2</v>
      </c>
      <c r="G59" s="143">
        <v>0.16183666992090678</v>
      </c>
      <c r="H59" s="138">
        <v>0.14556982778485092</v>
      </c>
      <c r="I59" s="143">
        <v>0.21205773698442321</v>
      </c>
      <c r="J59" s="143">
        <v>0.15394458200320082</v>
      </c>
      <c r="K59" s="143">
        <v>0.13388084120647523</v>
      </c>
      <c r="L59" s="143">
        <v>0.21934897435919642</v>
      </c>
      <c r="M59" s="138">
        <v>0.18737341233314636</v>
      </c>
      <c r="N59" s="143">
        <v>0.20206683750778939</v>
      </c>
      <c r="O59" s="143">
        <v>0.1834138467831303</v>
      </c>
      <c r="P59" s="143">
        <v>0.15868881152509262</v>
      </c>
      <c r="Q59" s="143">
        <v>0.20688035733688004</v>
      </c>
      <c r="R59" s="138">
        <v>0.17196622778161111</v>
      </c>
      <c r="S59" s="143">
        <v>0.21818917535648513</v>
      </c>
      <c r="T59" s="143">
        <v>9.0441865346042732E-2</v>
      </c>
      <c r="U59" s="143">
        <v>6.7864893202827362E-2</v>
      </c>
    </row>
    <row r="60" spans="2:21">
      <c r="H60" s="127"/>
      <c r="I60" s="68"/>
      <c r="J60" s="68"/>
      <c r="K60" s="68"/>
      <c r="L60" s="68"/>
      <c r="M60" s="127"/>
      <c r="N60" s="68"/>
      <c r="O60" s="68"/>
      <c r="P60" s="68"/>
      <c r="Q60" s="68"/>
      <c r="R60" s="127"/>
    </row>
    <row r="61" spans="2:21">
      <c r="H61" s="127"/>
      <c r="I61" s="68"/>
      <c r="J61" s="68"/>
      <c r="K61" s="68"/>
      <c r="L61" s="68"/>
      <c r="M61" s="127"/>
      <c r="N61" s="68"/>
      <c r="O61" s="68"/>
      <c r="P61" s="68"/>
      <c r="Q61" s="68"/>
      <c r="R61" s="127"/>
    </row>
    <row r="62" spans="2:21">
      <c r="C62" s="5"/>
      <c r="D62" s="4"/>
      <c r="E62" s="4"/>
      <c r="F62" s="4"/>
      <c r="G62" s="4"/>
      <c r="H62" s="4"/>
      <c r="M62" s="4"/>
      <c r="R62" s="4"/>
    </row>
    <row r="64" spans="2:21">
      <c r="B64" s="74" t="s">
        <v>281</v>
      </c>
    </row>
    <row r="65" spans="2:33">
      <c r="B65" s="174" t="s">
        <v>302</v>
      </c>
    </row>
    <row r="66" spans="2:33">
      <c r="B66" s="174" t="s">
        <v>303</v>
      </c>
    </row>
    <row r="67" spans="2:33">
      <c r="B67" s="174" t="s">
        <v>304</v>
      </c>
    </row>
    <row r="68" spans="2:33" s="131" customFormat="1">
      <c r="B68" s="174" t="s">
        <v>305</v>
      </c>
      <c r="D68" s="81"/>
      <c r="E68" s="81"/>
      <c r="F68" s="81"/>
      <c r="G68" s="81"/>
      <c r="H68" s="10"/>
      <c r="I68" s="4"/>
      <c r="J68" s="4"/>
      <c r="K68" s="4"/>
      <c r="L68" s="4"/>
      <c r="M68" s="10"/>
      <c r="N68" s="4"/>
      <c r="O68" s="4"/>
      <c r="P68" s="4"/>
      <c r="Q68" s="4"/>
      <c r="R68" s="10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</sheetData>
  <pageMargins left="0.25" right="0.25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2"/>
  <sheetViews>
    <sheetView showGridLines="0" zoomScale="80" zoomScaleNormal="80" workbookViewId="0">
      <selection activeCell="S35" sqref="S35:U36"/>
    </sheetView>
  </sheetViews>
  <sheetFormatPr defaultColWidth="8.85546875" defaultRowHeight="12.75" outlineLevelCol="1"/>
  <cols>
    <col min="1" max="1" width="4.42578125" style="21" customWidth="1"/>
    <col min="2" max="2" width="45.28515625" style="21" customWidth="1"/>
    <col min="3" max="3" width="10.7109375" style="21" customWidth="1"/>
    <col min="4" max="4" width="8.7109375" style="21" hidden="1" customWidth="1" outlineLevel="1"/>
    <col min="5" max="7" width="9.28515625" style="21" hidden="1" customWidth="1" outlineLevel="1"/>
    <col min="8" max="8" width="9.85546875" style="124" bestFit="1" customWidth="1" collapsed="1"/>
    <col min="9" max="12" width="9.28515625" style="21" hidden="1" customWidth="1" outlineLevel="1"/>
    <col min="13" max="13" width="9.85546875" style="124" bestFit="1" customWidth="1" collapsed="1"/>
    <col min="14" max="17" width="9.28515625" style="21" hidden="1" customWidth="1" outlineLevel="1"/>
    <col min="18" max="18" width="9.85546875" style="124" bestFit="1" customWidth="1" collapsed="1"/>
    <col min="19" max="21" width="10.7109375" style="21" bestFit="1" customWidth="1"/>
    <col min="22" max="16384" width="8.85546875" style="21"/>
  </cols>
  <sheetData>
    <row r="1" spans="2:21">
      <c r="B1" s="15"/>
      <c r="C1" s="105"/>
      <c r="D1" s="102" t="s">
        <v>255</v>
      </c>
      <c r="E1" s="102" t="s">
        <v>256</v>
      </c>
      <c r="F1" s="102" t="s">
        <v>257</v>
      </c>
      <c r="G1" s="102" t="s">
        <v>258</v>
      </c>
      <c r="H1" s="103">
        <v>2015</v>
      </c>
      <c r="I1" s="102" t="s">
        <v>259</v>
      </c>
      <c r="J1" s="102" t="s">
        <v>260</v>
      </c>
      <c r="K1" s="102" t="s">
        <v>261</v>
      </c>
      <c r="L1" s="102" t="s">
        <v>262</v>
      </c>
      <c r="M1" s="103">
        <v>2016</v>
      </c>
      <c r="N1" s="102" t="s">
        <v>263</v>
      </c>
      <c r="O1" s="102" t="s">
        <v>264</v>
      </c>
      <c r="P1" s="102" t="s">
        <v>265</v>
      </c>
      <c r="Q1" s="102" t="s">
        <v>266</v>
      </c>
      <c r="R1" s="103">
        <v>2017</v>
      </c>
      <c r="S1" s="102" t="s">
        <v>267</v>
      </c>
      <c r="T1" s="102" t="s">
        <v>306</v>
      </c>
      <c r="U1" s="102" t="s">
        <v>308</v>
      </c>
    </row>
    <row r="2" spans="2:21">
      <c r="B2" s="4" t="s">
        <v>39</v>
      </c>
      <c r="C2" s="106" t="s">
        <v>310</v>
      </c>
      <c r="D2" s="100">
        <v>53.93634920634922</v>
      </c>
      <c r="E2" s="100">
        <v>61.875</v>
      </c>
      <c r="F2" s="100">
        <v>50.434999999999995</v>
      </c>
      <c r="G2" s="100">
        <v>43.764296875000021</v>
      </c>
      <c r="H2" s="122">
        <v>52.37003937007875</v>
      </c>
      <c r="I2" s="100">
        <v>33.939193548387088</v>
      </c>
      <c r="J2" s="100">
        <v>45.5886507936508</v>
      </c>
      <c r="K2" s="100">
        <v>45.858923076923098</v>
      </c>
      <c r="L2" s="100">
        <v>49.326984126984122</v>
      </c>
      <c r="M2" s="122">
        <v>43.734169960474318</v>
      </c>
      <c r="N2" s="100">
        <v>53.692187500000017</v>
      </c>
      <c r="O2" s="100">
        <v>49.641393442622963</v>
      </c>
      <c r="P2" s="100">
        <v>52.077187499999994</v>
      </c>
      <c r="Q2" s="100">
        <v>61.256825396825377</v>
      </c>
      <c r="R2" s="122">
        <v>54.192638888888901</v>
      </c>
      <c r="S2" s="100">
        <v>66.819841269841262</v>
      </c>
      <c r="T2" s="100">
        <v>74.393306451612901</v>
      </c>
      <c r="U2" s="100">
        <v>75.162343750000005</v>
      </c>
    </row>
    <row r="3" spans="2:21">
      <c r="B3" s="17" t="s">
        <v>312</v>
      </c>
      <c r="C3" s="106" t="s">
        <v>311</v>
      </c>
      <c r="D3" s="100">
        <v>184.57788888888882</v>
      </c>
      <c r="E3" s="100">
        <v>185.86153846153843</v>
      </c>
      <c r="F3" s="100">
        <v>216.91630434782604</v>
      </c>
      <c r="G3" s="100">
        <v>300.43565217391313</v>
      </c>
      <c r="H3" s="122">
        <v>222.25147945205487</v>
      </c>
      <c r="I3" s="100">
        <v>355.11813186813185</v>
      </c>
      <c r="J3" s="100">
        <v>335.57999999999993</v>
      </c>
      <c r="K3" s="100">
        <v>341.33826086956515</v>
      </c>
      <c r="L3" s="100">
        <v>335.07271739130442</v>
      </c>
      <c r="M3" s="122">
        <v>341.75775956284201</v>
      </c>
      <c r="N3" s="100">
        <v>322.5292222222223</v>
      </c>
      <c r="O3" s="100">
        <v>315.00670329670334</v>
      </c>
      <c r="P3" s="100">
        <v>332.17956521739148</v>
      </c>
      <c r="Q3" s="100">
        <v>334.4015217391306</v>
      </c>
      <c r="R3" s="122">
        <v>326.07863013698676</v>
      </c>
      <c r="S3" s="100">
        <v>323.30644444444448</v>
      </c>
      <c r="T3" s="100">
        <v>329.62934065934064</v>
      </c>
      <c r="U3" s="100">
        <v>355.89945652173907</v>
      </c>
    </row>
    <row r="4" spans="2:21">
      <c r="B4" s="18" t="s">
        <v>313</v>
      </c>
      <c r="C4" s="116" t="s">
        <v>311</v>
      </c>
      <c r="D4" s="101">
        <v>185.65</v>
      </c>
      <c r="E4" s="101">
        <v>186.2</v>
      </c>
      <c r="F4" s="101">
        <v>270.39999999999998</v>
      </c>
      <c r="G4" s="101">
        <v>339.47</v>
      </c>
      <c r="H4" s="123">
        <v>339.47</v>
      </c>
      <c r="I4" s="101">
        <v>343.06</v>
      </c>
      <c r="J4" s="101">
        <v>338.87</v>
      </c>
      <c r="K4" s="101">
        <v>334.93</v>
      </c>
      <c r="L4" s="101">
        <v>333.29</v>
      </c>
      <c r="M4" s="123">
        <v>333.29</v>
      </c>
      <c r="N4" s="101">
        <v>314.79000000000002</v>
      </c>
      <c r="O4" s="101">
        <v>321.45999999999998</v>
      </c>
      <c r="P4" s="101">
        <v>341.19</v>
      </c>
      <c r="Q4" s="101">
        <v>332.33</v>
      </c>
      <c r="R4" s="123">
        <v>332.33</v>
      </c>
      <c r="S4" s="101">
        <v>318.31</v>
      </c>
      <c r="T4" s="101">
        <v>341.08</v>
      </c>
      <c r="U4" s="101">
        <v>363.07</v>
      </c>
    </row>
    <row r="7" spans="2:21" ht="18.75">
      <c r="B7" s="92" t="s">
        <v>227</v>
      </c>
      <c r="C7" s="92"/>
      <c r="D7" s="92"/>
      <c r="E7" s="92"/>
      <c r="F7" s="92"/>
      <c r="G7" s="92"/>
    </row>
    <row r="9" spans="2:21">
      <c r="R9" s="125"/>
    </row>
    <row r="10" spans="2:21">
      <c r="B10" s="58" t="s">
        <v>228</v>
      </c>
      <c r="C10" s="107"/>
      <c r="D10" s="102" t="s">
        <v>255</v>
      </c>
      <c r="E10" s="102" t="s">
        <v>256</v>
      </c>
      <c r="F10" s="102" t="s">
        <v>257</v>
      </c>
      <c r="G10" s="102" t="s">
        <v>258</v>
      </c>
      <c r="H10" s="103">
        <v>2015</v>
      </c>
      <c r="I10" s="102" t="s">
        <v>259</v>
      </c>
      <c r="J10" s="102" t="s">
        <v>260</v>
      </c>
      <c r="K10" s="102" t="s">
        <v>261</v>
      </c>
      <c r="L10" s="102" t="s">
        <v>262</v>
      </c>
      <c r="M10" s="103">
        <v>2016</v>
      </c>
      <c r="N10" s="102" t="s">
        <v>263</v>
      </c>
      <c r="O10" s="102" t="s">
        <v>264</v>
      </c>
      <c r="P10" s="102" t="s">
        <v>265</v>
      </c>
      <c r="Q10" s="102" t="s">
        <v>266</v>
      </c>
      <c r="R10" s="103">
        <v>2017</v>
      </c>
      <c r="S10" s="102" t="s">
        <v>267</v>
      </c>
      <c r="T10" s="102" t="s">
        <v>306</v>
      </c>
      <c r="U10" s="102" t="s">
        <v>308</v>
      </c>
    </row>
    <row r="11" spans="2:21">
      <c r="B11" s="69"/>
      <c r="C11" s="69"/>
      <c r="D11" s="69"/>
      <c r="E11" s="69"/>
      <c r="F11" s="69"/>
      <c r="G11" s="69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2:21">
      <c r="B12" s="78" t="s">
        <v>229</v>
      </c>
      <c r="C12" s="78" t="s">
        <v>183</v>
      </c>
      <c r="D12" s="121">
        <v>1107.329757</v>
      </c>
      <c r="E12" s="121">
        <v>1206.2491969999999</v>
      </c>
      <c r="F12" s="121">
        <v>1255.929979</v>
      </c>
      <c r="G12" s="121">
        <v>1298.2104529999999</v>
      </c>
      <c r="H12" s="94">
        <f>SUM(D12:G12)</f>
        <v>4867.7193859999998</v>
      </c>
      <c r="I12" s="93">
        <v>804.50099999999998</v>
      </c>
      <c r="J12" s="93">
        <v>1293.6363719999999</v>
      </c>
      <c r="K12" s="93">
        <v>1297.3345430000002</v>
      </c>
      <c r="L12" s="93">
        <v>1365.396</v>
      </c>
      <c r="M12" s="94">
        <f>SUM(I12:L12)</f>
        <v>4760.8679149999998</v>
      </c>
      <c r="N12" s="93">
        <v>1210.2657239999999</v>
      </c>
      <c r="O12" s="93">
        <v>1298.059</v>
      </c>
      <c r="P12" s="93">
        <v>899.8156140000001</v>
      </c>
      <c r="Q12" s="93">
        <v>1315.5060000000001</v>
      </c>
      <c r="R12" s="94">
        <f>SUM(N12:Q12)</f>
        <v>4723.6463380000005</v>
      </c>
      <c r="S12" s="93">
        <v>1276.5563570000002</v>
      </c>
      <c r="T12" s="93">
        <v>1327.7130070000001</v>
      </c>
      <c r="U12" s="93">
        <v>1339</v>
      </c>
    </row>
    <row r="13" spans="2:21">
      <c r="B13" s="78" t="s">
        <v>230</v>
      </c>
      <c r="C13" s="78" t="s">
        <v>183</v>
      </c>
      <c r="D13" s="121">
        <v>1159.92</v>
      </c>
      <c r="E13" s="121">
        <v>1273.9369999999999</v>
      </c>
      <c r="F13" s="121">
        <v>1206.9469999999999</v>
      </c>
      <c r="G13" s="121">
        <v>1169.6500000000001</v>
      </c>
      <c r="H13" s="94">
        <f>SUM(D13:G13)</f>
        <v>4810.4539999999997</v>
      </c>
      <c r="I13" s="93">
        <v>1001.355</v>
      </c>
      <c r="J13" s="93">
        <v>1340.877</v>
      </c>
      <c r="K13" s="93">
        <v>866.46400000000006</v>
      </c>
      <c r="L13" s="93">
        <v>1381.07</v>
      </c>
      <c r="M13" s="94">
        <f>SUM(I13:L13)</f>
        <v>4589.7659999999996</v>
      </c>
      <c r="N13" s="93">
        <v>1300.173</v>
      </c>
      <c r="O13" s="93">
        <v>1348.5029999999999</v>
      </c>
      <c r="P13" s="93">
        <v>1181.93</v>
      </c>
      <c r="Q13" s="93">
        <v>916.31700000000001</v>
      </c>
      <c r="R13" s="94">
        <f>SUM(N13:Q13)</f>
        <v>4746.9229999999998</v>
      </c>
      <c r="S13" s="93">
        <v>1313.675</v>
      </c>
      <c r="T13" s="93">
        <v>1471.8209999999999</v>
      </c>
      <c r="U13" s="93">
        <v>1126</v>
      </c>
    </row>
    <row r="14" spans="2:21">
      <c r="B14" s="78" t="s">
        <v>231</v>
      </c>
      <c r="C14" s="78" t="s">
        <v>183</v>
      </c>
      <c r="D14" s="121">
        <v>430.63900000000001</v>
      </c>
      <c r="E14" s="121">
        <v>412.30650000000003</v>
      </c>
      <c r="F14" s="121">
        <v>727.00649999999996</v>
      </c>
      <c r="G14" s="121">
        <v>676.70399999999995</v>
      </c>
      <c r="H14" s="94">
        <f>SUM(D14:G14)</f>
        <v>2246.6559999999999</v>
      </c>
      <c r="I14" s="93">
        <v>506.86099999999999</v>
      </c>
      <c r="J14" s="93">
        <v>675.32299999999998</v>
      </c>
      <c r="K14" s="93">
        <v>662.23699999999997</v>
      </c>
      <c r="L14" s="93">
        <v>406.3125</v>
      </c>
      <c r="M14" s="94">
        <f>SUM(I14:L14)</f>
        <v>2250.7334999999998</v>
      </c>
      <c r="N14" s="93">
        <v>497.04700000000003</v>
      </c>
      <c r="O14" s="93">
        <v>450.68700000000001</v>
      </c>
      <c r="P14" s="93">
        <v>704.33020849999991</v>
      </c>
      <c r="Q14" s="93">
        <v>690.75099999999998</v>
      </c>
      <c r="R14" s="94">
        <f>SUM(N14:Q14)</f>
        <v>2342.8152085000002</v>
      </c>
      <c r="S14" s="93">
        <v>596.60897650000004</v>
      </c>
      <c r="T14" s="93">
        <v>376.06919249999999</v>
      </c>
      <c r="U14" s="93">
        <v>741</v>
      </c>
    </row>
    <row r="15" spans="2:21">
      <c r="B15" s="78" t="s">
        <v>232</v>
      </c>
      <c r="C15" s="78" t="s">
        <v>183</v>
      </c>
      <c r="D15" s="121">
        <v>11.755644</v>
      </c>
      <c r="E15" s="121">
        <v>91.4590405</v>
      </c>
      <c r="F15" s="121">
        <v>62.232724499999996</v>
      </c>
      <c r="G15" s="121">
        <v>22.0745</v>
      </c>
      <c r="H15" s="94">
        <f>SUM(D15:G15)</f>
        <v>187.52190899999999</v>
      </c>
      <c r="I15" s="93">
        <v>5</v>
      </c>
      <c r="J15" s="93">
        <v>73</v>
      </c>
      <c r="K15" s="93">
        <v>134.631</v>
      </c>
      <c r="L15" s="93">
        <v>99.131999999999977</v>
      </c>
      <c r="M15" s="94">
        <f>SUM(I15:L15)</f>
        <v>311.76299999999998</v>
      </c>
      <c r="N15" s="93">
        <v>25.634</v>
      </c>
      <c r="O15" s="93">
        <v>117.29795</v>
      </c>
      <c r="P15" s="93">
        <v>136.84298800000002</v>
      </c>
      <c r="Q15" s="93">
        <v>79.159246499999995</v>
      </c>
      <c r="R15" s="94">
        <f>SUM(N15:Q15)</f>
        <v>358.93418450000001</v>
      </c>
      <c r="S15" s="93">
        <v>55.567765000000001</v>
      </c>
      <c r="T15" s="93">
        <v>130.7033855</v>
      </c>
      <c r="U15" s="93">
        <v>140.5</v>
      </c>
    </row>
    <row r="16" spans="2:21">
      <c r="B16" s="76" t="s">
        <v>233</v>
      </c>
      <c r="C16" s="96" t="s">
        <v>183</v>
      </c>
      <c r="D16" s="96">
        <f>SUM(D12:D15)</f>
        <v>2709.644401</v>
      </c>
      <c r="E16" s="96">
        <f>SUM(E12:E15)</f>
        <v>2983.9517375</v>
      </c>
      <c r="F16" s="96">
        <f>SUM(F12:F15)</f>
        <v>3252.1162034999998</v>
      </c>
      <c r="G16" s="96">
        <f>SUM(G12:G15)</f>
        <v>3166.6389530000001</v>
      </c>
      <c r="H16" s="97">
        <f>SUM(H12:H15)</f>
        <v>12112.351294999997</v>
      </c>
      <c r="I16" s="96">
        <f t="shared" ref="I16:S16" si="0">SUM(I12:I15)</f>
        <v>2317.7170000000001</v>
      </c>
      <c r="J16" s="96">
        <f t="shared" si="0"/>
        <v>3382.8363719999998</v>
      </c>
      <c r="K16" s="96">
        <f t="shared" si="0"/>
        <v>2960.6665430000003</v>
      </c>
      <c r="L16" s="96">
        <f t="shared" si="0"/>
        <v>3251.9105</v>
      </c>
      <c r="M16" s="97">
        <f t="shared" si="0"/>
        <v>11913.130415</v>
      </c>
      <c r="N16" s="96">
        <f t="shared" si="0"/>
        <v>3033.1197239999997</v>
      </c>
      <c r="O16" s="96">
        <f t="shared" si="0"/>
        <v>3214.5469499999999</v>
      </c>
      <c r="P16" s="96">
        <f t="shared" si="0"/>
        <v>2922.9188105000003</v>
      </c>
      <c r="Q16" s="96">
        <f t="shared" si="0"/>
        <v>3001.7332465000004</v>
      </c>
      <c r="R16" s="97">
        <f t="shared" si="0"/>
        <v>12172.318731000001</v>
      </c>
      <c r="S16" s="96">
        <f t="shared" si="0"/>
        <v>3242.4080985000001</v>
      </c>
      <c r="T16" s="96">
        <f t="shared" ref="T16:U16" si="1">SUM(T12:T15)</f>
        <v>3306.3065850000003</v>
      </c>
      <c r="U16" s="96">
        <f t="shared" si="1"/>
        <v>3346.5</v>
      </c>
    </row>
    <row r="17" spans="2:22">
      <c r="B17" s="95"/>
      <c r="C17" s="95"/>
      <c r="D17" s="95"/>
      <c r="E17" s="95"/>
      <c r="F17" s="95"/>
      <c r="G17" s="95"/>
      <c r="H17" s="94"/>
      <c r="I17" s="93"/>
      <c r="J17" s="93"/>
      <c r="K17" s="93"/>
      <c r="L17" s="93"/>
      <c r="M17" s="94"/>
      <c r="N17" s="93"/>
      <c r="O17" s="93"/>
      <c r="P17" s="93"/>
      <c r="Q17" s="93"/>
      <c r="R17" s="94"/>
    </row>
    <row r="18" spans="2:22">
      <c r="B18" s="78" t="s">
        <v>234</v>
      </c>
      <c r="C18" s="78" t="s">
        <v>183</v>
      </c>
      <c r="D18" s="121">
        <v>1257.6520799999998</v>
      </c>
      <c r="E18" s="121">
        <v>1418.50827</v>
      </c>
      <c r="F18" s="121">
        <v>1441.303619</v>
      </c>
      <c r="G18" s="121">
        <v>832.18936900000017</v>
      </c>
      <c r="H18" s="94">
        <f>SUM(D18:G18)</f>
        <v>4949.6533380000001</v>
      </c>
      <c r="I18" s="93">
        <v>1296.9012299999999</v>
      </c>
      <c r="J18" s="93">
        <v>1495.4588450000001</v>
      </c>
      <c r="K18" s="93">
        <v>1106.2974889999998</v>
      </c>
      <c r="L18" s="93">
        <v>1509.270123</v>
      </c>
      <c r="M18" s="94">
        <f>SUM(I18:L18)</f>
        <v>5407.9276870000003</v>
      </c>
      <c r="N18" s="93">
        <v>1200.664636</v>
      </c>
      <c r="O18" s="93">
        <v>1221.5132290000001</v>
      </c>
      <c r="P18" s="93">
        <v>1559.6654719999997</v>
      </c>
      <c r="Q18" s="93">
        <v>1680.644123</v>
      </c>
      <c r="R18" s="94">
        <f>SUM(N18:Q18)</f>
        <v>5662.4874600000003</v>
      </c>
      <c r="S18" s="230">
        <v>1526.5984330000001</v>
      </c>
      <c r="T18" s="230">
        <v>1560.1120450000003</v>
      </c>
      <c r="U18" s="230">
        <v>1650.8263549999992</v>
      </c>
      <c r="V18" s="230"/>
    </row>
    <row r="19" spans="2:22">
      <c r="B19" s="78" t="s">
        <v>235</v>
      </c>
      <c r="C19" s="78" t="s">
        <v>183</v>
      </c>
      <c r="D19" s="121">
        <v>64.810896999999997</v>
      </c>
      <c r="E19" s="121">
        <v>91.94095200000001</v>
      </c>
      <c r="F19" s="121">
        <v>95.194648199999989</v>
      </c>
      <c r="G19" s="121">
        <v>76.799443999999994</v>
      </c>
      <c r="H19" s="94">
        <f>SUM(D19:G19)</f>
        <v>328.74594119999995</v>
      </c>
      <c r="I19" s="93">
        <v>66.230817999999999</v>
      </c>
      <c r="J19" s="93">
        <v>105.34232900000001</v>
      </c>
      <c r="K19" s="93">
        <v>84.580001999999993</v>
      </c>
      <c r="L19" s="93">
        <v>98.152842000000007</v>
      </c>
      <c r="M19" s="94">
        <f>SUM(I19:L19)</f>
        <v>354.30599100000001</v>
      </c>
      <c r="N19" s="93">
        <v>60.834170000000007</v>
      </c>
      <c r="O19" s="93">
        <v>91.182736000000006</v>
      </c>
      <c r="P19" s="93">
        <v>111.58048600000001</v>
      </c>
      <c r="Q19" s="93">
        <v>109.356883</v>
      </c>
      <c r="R19" s="94">
        <f>SUM(N19:Q19)</f>
        <v>372.954275</v>
      </c>
      <c r="S19" s="230">
        <v>76.676327880000002</v>
      </c>
      <c r="T19" s="230">
        <v>117.25305399999996</v>
      </c>
      <c r="U19" s="230">
        <v>119.87037400000006</v>
      </c>
      <c r="V19" s="230"/>
    </row>
    <row r="20" spans="2:22">
      <c r="B20" s="76" t="s">
        <v>236</v>
      </c>
      <c r="C20" s="96" t="s">
        <v>183</v>
      </c>
      <c r="D20" s="96">
        <f t="shared" ref="D20:G20" si="2">SUM(D18:D19)</f>
        <v>1322.4629769999999</v>
      </c>
      <c r="E20" s="96">
        <f t="shared" si="2"/>
        <v>1510.449222</v>
      </c>
      <c r="F20" s="96">
        <f t="shared" si="2"/>
        <v>1536.4982672000001</v>
      </c>
      <c r="G20" s="96">
        <f t="shared" si="2"/>
        <v>908.98881300000016</v>
      </c>
      <c r="H20" s="97">
        <f>SUM(H18:H19)</f>
        <v>5278.3992791999999</v>
      </c>
      <c r="I20" s="96">
        <f t="shared" ref="I20:S20" si="3">SUM(I18:I19)</f>
        <v>1363.1320479999999</v>
      </c>
      <c r="J20" s="96">
        <f t="shared" si="3"/>
        <v>1600.8011740000002</v>
      </c>
      <c r="K20" s="96">
        <f t="shared" si="3"/>
        <v>1190.8774909999997</v>
      </c>
      <c r="L20" s="96">
        <f t="shared" si="3"/>
        <v>1607.422965</v>
      </c>
      <c r="M20" s="97">
        <f>SUM(M18:M19)</f>
        <v>5762.2336780000005</v>
      </c>
      <c r="N20" s="96">
        <f t="shared" si="3"/>
        <v>1261.4988060000001</v>
      </c>
      <c r="O20" s="96">
        <f t="shared" si="3"/>
        <v>1312.6959650000001</v>
      </c>
      <c r="P20" s="96">
        <f t="shared" si="3"/>
        <v>1671.2459579999997</v>
      </c>
      <c r="Q20" s="96">
        <f t="shared" si="3"/>
        <v>1790.001006</v>
      </c>
      <c r="R20" s="97">
        <f>SUM(R18:R19)</f>
        <v>6035.4417350000003</v>
      </c>
      <c r="S20" s="96">
        <f t="shared" si="3"/>
        <v>1603.27476088</v>
      </c>
      <c r="T20" s="96">
        <f t="shared" ref="T20:U20" si="4">SUM(T18:T19)</f>
        <v>1677.3650990000003</v>
      </c>
      <c r="U20" s="96">
        <f t="shared" si="4"/>
        <v>1770.6967289999993</v>
      </c>
    </row>
    <row r="21" spans="2:22">
      <c r="B21" s="95"/>
      <c r="C21" s="95"/>
      <c r="D21" s="95"/>
      <c r="E21" s="95"/>
      <c r="F21" s="95"/>
      <c r="G21" s="95"/>
      <c r="H21" s="94"/>
      <c r="I21" s="93"/>
      <c r="J21" s="93"/>
      <c r="K21" s="93"/>
      <c r="L21" s="93"/>
      <c r="M21" s="94"/>
      <c r="N21" s="93"/>
      <c r="O21" s="93"/>
      <c r="P21" s="93"/>
      <c r="Q21" s="93"/>
      <c r="R21" s="94"/>
    </row>
    <row r="22" spans="2:22" ht="13.5" thickBot="1">
      <c r="B22" s="79" t="s">
        <v>237</v>
      </c>
      <c r="C22" s="98" t="s">
        <v>183</v>
      </c>
      <c r="D22" s="98">
        <f t="shared" ref="D22:G22" si="5">SUM(D16,D20)</f>
        <v>4032.1073779999997</v>
      </c>
      <c r="E22" s="98">
        <f t="shared" si="5"/>
        <v>4494.4009594999998</v>
      </c>
      <c r="F22" s="98">
        <f t="shared" si="5"/>
        <v>4788.6144707000003</v>
      </c>
      <c r="G22" s="98">
        <f t="shared" si="5"/>
        <v>4075.6277660000005</v>
      </c>
      <c r="H22" s="99">
        <f>SUM(H16,H20)</f>
        <v>17390.750574199996</v>
      </c>
      <c r="I22" s="98">
        <f>SUM(I16,I20)</f>
        <v>3680.849048</v>
      </c>
      <c r="J22" s="98">
        <f t="shared" ref="J22:S22" si="6">SUM(J16,J20)</f>
        <v>4983.6375459999999</v>
      </c>
      <c r="K22" s="98">
        <f t="shared" si="6"/>
        <v>4151.5440340000005</v>
      </c>
      <c r="L22" s="98">
        <f t="shared" si="6"/>
        <v>4859.3334649999997</v>
      </c>
      <c r="M22" s="99">
        <f t="shared" si="6"/>
        <v>17675.364093</v>
      </c>
      <c r="N22" s="98">
        <f t="shared" si="6"/>
        <v>4294.6185299999997</v>
      </c>
      <c r="O22" s="98">
        <f t="shared" si="6"/>
        <v>4527.2429149999998</v>
      </c>
      <c r="P22" s="98">
        <f t="shared" si="6"/>
        <v>4594.1647684999998</v>
      </c>
      <c r="Q22" s="98">
        <f t="shared" si="6"/>
        <v>4791.7342525000004</v>
      </c>
      <c r="R22" s="99">
        <f t="shared" si="6"/>
        <v>18207.760466</v>
      </c>
      <c r="S22" s="98">
        <f t="shared" si="6"/>
        <v>4845.6828593800001</v>
      </c>
      <c r="T22" s="98">
        <f t="shared" ref="T22:U22" si="7">SUM(T16,T20)</f>
        <v>4983.6716840000008</v>
      </c>
      <c r="U22" s="98">
        <f t="shared" si="7"/>
        <v>5117.1967289999993</v>
      </c>
    </row>
    <row r="23" spans="2:22">
      <c r="B23" s="20"/>
      <c r="C23" s="20"/>
      <c r="D23" s="20"/>
      <c r="E23" s="20"/>
      <c r="F23" s="20"/>
      <c r="G23" s="20"/>
      <c r="H23" s="42"/>
      <c r="I23" s="20"/>
      <c r="J23" s="20"/>
      <c r="K23" s="20"/>
      <c r="L23" s="20"/>
      <c r="M23" s="42"/>
      <c r="N23" s="20"/>
      <c r="O23" s="20"/>
      <c r="P23" s="20"/>
      <c r="Q23" s="20"/>
      <c r="R23" s="42"/>
    </row>
    <row r="24" spans="2:22">
      <c r="B24" s="20"/>
      <c r="C24" s="20"/>
      <c r="D24" s="20"/>
      <c r="E24" s="20"/>
      <c r="F24" s="20"/>
      <c r="G24" s="20"/>
      <c r="H24" s="42"/>
      <c r="I24" s="20"/>
      <c r="J24" s="20"/>
      <c r="K24" s="20"/>
      <c r="L24" s="20"/>
      <c r="M24" s="42"/>
      <c r="N24" s="20"/>
      <c r="O24" s="20"/>
      <c r="P24" s="20"/>
      <c r="Q24" s="20"/>
      <c r="R24" s="42"/>
    </row>
    <row r="25" spans="2:22">
      <c r="B25" s="20"/>
      <c r="C25" s="20"/>
      <c r="D25" s="20"/>
      <c r="E25" s="20"/>
      <c r="F25" s="20"/>
      <c r="G25" s="20"/>
      <c r="H25" s="42"/>
      <c r="I25" s="20"/>
      <c r="J25" s="20"/>
      <c r="K25" s="20"/>
      <c r="L25" s="20"/>
      <c r="M25" s="42"/>
      <c r="N25" s="20"/>
      <c r="O25" s="20"/>
      <c r="P25" s="20"/>
      <c r="Q25" s="20"/>
      <c r="R25" s="42"/>
    </row>
    <row r="26" spans="2:22">
      <c r="B26" s="20"/>
      <c r="C26" s="20"/>
      <c r="D26" s="20"/>
      <c r="E26" s="20"/>
      <c r="F26" s="20"/>
      <c r="G26" s="20"/>
      <c r="H26" s="42"/>
      <c r="I26" s="20"/>
      <c r="J26" s="20"/>
      <c r="K26" s="20"/>
      <c r="L26" s="20"/>
      <c r="M26" s="42"/>
      <c r="N26" s="20"/>
      <c r="O26" s="20"/>
      <c r="P26" s="20"/>
      <c r="Q26" s="20"/>
      <c r="R26" s="125"/>
    </row>
    <row r="27" spans="2:22">
      <c r="B27" s="58" t="s">
        <v>228</v>
      </c>
      <c r="C27" s="107"/>
      <c r="D27" s="102" t="s">
        <v>255</v>
      </c>
      <c r="E27" s="102" t="s">
        <v>256</v>
      </c>
      <c r="F27" s="102" t="s">
        <v>257</v>
      </c>
      <c r="G27" s="102" t="s">
        <v>258</v>
      </c>
      <c r="H27" s="103">
        <v>2015</v>
      </c>
      <c r="I27" s="102" t="s">
        <v>259</v>
      </c>
      <c r="J27" s="102" t="s">
        <v>260</v>
      </c>
      <c r="K27" s="102" t="s">
        <v>261</v>
      </c>
      <c r="L27" s="102" t="s">
        <v>262</v>
      </c>
      <c r="M27" s="103">
        <v>2016</v>
      </c>
      <c r="N27" s="102" t="s">
        <v>263</v>
      </c>
      <c r="O27" s="102" t="s">
        <v>264</v>
      </c>
      <c r="P27" s="102" t="s">
        <v>265</v>
      </c>
      <c r="Q27" s="102" t="s">
        <v>266</v>
      </c>
      <c r="R27" s="103">
        <v>2017</v>
      </c>
      <c r="S27" s="102" t="s">
        <v>267</v>
      </c>
      <c r="T27" s="102" t="s">
        <v>306</v>
      </c>
      <c r="U27" s="102" t="s">
        <v>308</v>
      </c>
    </row>
    <row r="28" spans="2:22">
      <c r="B28" s="69"/>
      <c r="C28" s="69"/>
      <c r="D28" s="69"/>
      <c r="E28" s="69"/>
      <c r="F28" s="69"/>
      <c r="G28" s="69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2:22">
      <c r="B29" s="78" t="s">
        <v>229</v>
      </c>
      <c r="C29" s="78" t="s">
        <v>278</v>
      </c>
      <c r="D29" s="93">
        <v>8415.7061531999989</v>
      </c>
      <c r="E29" s="93">
        <v>9167.4938971999982</v>
      </c>
      <c r="F29" s="93">
        <v>9545.0678403999991</v>
      </c>
      <c r="G29" s="93">
        <v>9866.3994427999987</v>
      </c>
      <c r="H29" s="94">
        <f>SUM(D29:G29)</f>
        <v>36994.667333599995</v>
      </c>
      <c r="I29" s="93">
        <v>6114.2075999999997</v>
      </c>
      <c r="J29" s="93">
        <v>9831.6364271999992</v>
      </c>
      <c r="K29" s="93">
        <v>9859.7425268000006</v>
      </c>
      <c r="L29" s="93">
        <v>10377.009599999999</v>
      </c>
      <c r="M29" s="94">
        <f>SUM(I29:L29)</f>
        <v>36182.596153999999</v>
      </c>
      <c r="N29" s="93">
        <v>9198.0195023999986</v>
      </c>
      <c r="O29" s="93">
        <v>9865.2483999999986</v>
      </c>
      <c r="P29" s="93">
        <v>6838.5986664000002</v>
      </c>
      <c r="Q29" s="93">
        <v>9997.8456000000006</v>
      </c>
      <c r="R29" s="94">
        <f>SUM(N29:Q29)</f>
        <v>35899.712168799997</v>
      </c>
      <c r="S29" s="93">
        <f>S12*7.6</f>
        <v>9701.8283132000015</v>
      </c>
      <c r="T29" s="93">
        <f t="shared" ref="T29:U29" si="8">T12*7.6</f>
        <v>10090.6188532</v>
      </c>
      <c r="U29" s="93">
        <f t="shared" si="8"/>
        <v>10176.4</v>
      </c>
    </row>
    <row r="30" spans="2:22">
      <c r="B30" s="78" t="s">
        <v>230</v>
      </c>
      <c r="C30" s="78" t="s">
        <v>278</v>
      </c>
      <c r="D30" s="93">
        <v>8815.3919999999998</v>
      </c>
      <c r="E30" s="93">
        <v>9681.9211999999989</v>
      </c>
      <c r="F30" s="93">
        <v>9172.7971999999991</v>
      </c>
      <c r="G30" s="93">
        <v>8889.34</v>
      </c>
      <c r="H30" s="94">
        <f>SUM(D30:G30)</f>
        <v>36559.450400000002</v>
      </c>
      <c r="I30" s="93">
        <v>7610.2979999999998</v>
      </c>
      <c r="J30" s="93">
        <v>10190.665199999999</v>
      </c>
      <c r="K30" s="93">
        <v>6585.1264000000001</v>
      </c>
      <c r="L30" s="93">
        <v>10496.132</v>
      </c>
      <c r="M30" s="94">
        <f t="shared" ref="M30:M32" si="9">SUM(I30:L30)</f>
        <v>34882.221599999997</v>
      </c>
      <c r="N30" s="93">
        <v>9881.3148000000001</v>
      </c>
      <c r="O30" s="93">
        <v>10248.622799999999</v>
      </c>
      <c r="P30" s="93">
        <v>8982.6679999999997</v>
      </c>
      <c r="Q30" s="93">
        <v>6964.0091999999995</v>
      </c>
      <c r="R30" s="94">
        <f t="shared" ref="R30:R32" si="10">SUM(N30:Q30)</f>
        <v>36076.614799999996</v>
      </c>
      <c r="S30" s="93">
        <f t="shared" ref="S30:U30" si="11">S13*7.6</f>
        <v>9983.9299999999985</v>
      </c>
      <c r="T30" s="93">
        <f t="shared" si="11"/>
        <v>11185.839599999999</v>
      </c>
      <c r="U30" s="93">
        <f t="shared" si="11"/>
        <v>8557.6</v>
      </c>
    </row>
    <row r="31" spans="2:22">
      <c r="B31" s="78" t="s">
        <v>231</v>
      </c>
      <c r="C31" s="78" t="s">
        <v>278</v>
      </c>
      <c r="D31" s="93">
        <v>3272.8564000000001</v>
      </c>
      <c r="E31" s="93">
        <v>3133.5293999999999</v>
      </c>
      <c r="F31" s="93">
        <v>5525.2493999999997</v>
      </c>
      <c r="G31" s="93">
        <v>5142.9503999999997</v>
      </c>
      <c r="H31" s="94">
        <f t="shared" ref="H31:H32" si="12">SUM(D31:G31)</f>
        <v>17074.585599999999</v>
      </c>
      <c r="I31" s="93">
        <v>3852.1435999999999</v>
      </c>
      <c r="J31" s="93">
        <v>5132.4547999999995</v>
      </c>
      <c r="K31" s="93">
        <v>5033.0011999999997</v>
      </c>
      <c r="L31" s="93">
        <v>3087.9749999999999</v>
      </c>
      <c r="M31" s="94">
        <f t="shared" si="9"/>
        <v>17105.574599999996</v>
      </c>
      <c r="N31" s="93">
        <v>3777.5572000000002</v>
      </c>
      <c r="O31" s="93">
        <v>3425.2212</v>
      </c>
      <c r="P31" s="93">
        <v>5352.9095845999991</v>
      </c>
      <c r="Q31" s="93">
        <v>5249.7075999999997</v>
      </c>
      <c r="R31" s="94">
        <f t="shared" si="10"/>
        <v>17805.395584599999</v>
      </c>
      <c r="S31" s="93">
        <f t="shared" ref="S31:U31" si="13">S14*7.6</f>
        <v>4534.2282213999997</v>
      </c>
      <c r="T31" s="93">
        <f t="shared" si="13"/>
        <v>2858.1258629999998</v>
      </c>
      <c r="U31" s="93">
        <f t="shared" si="13"/>
        <v>5631.5999999999995</v>
      </c>
    </row>
    <row r="32" spans="2:22">
      <c r="B32" s="78" t="s">
        <v>232</v>
      </c>
      <c r="C32" s="78" t="s">
        <v>278</v>
      </c>
      <c r="D32" s="93">
        <v>89.342894399999992</v>
      </c>
      <c r="E32" s="93">
        <v>695.08870779999995</v>
      </c>
      <c r="F32" s="93">
        <v>472.96870619999993</v>
      </c>
      <c r="G32" s="93">
        <v>167.7662</v>
      </c>
      <c r="H32" s="94">
        <f t="shared" si="12"/>
        <v>1425.1665083999999</v>
      </c>
      <c r="I32" s="93">
        <v>38</v>
      </c>
      <c r="J32" s="93">
        <v>554.79999999999995</v>
      </c>
      <c r="K32" s="93">
        <v>1023.1955999999999</v>
      </c>
      <c r="L32" s="93">
        <v>753.40319999999974</v>
      </c>
      <c r="M32" s="94">
        <f t="shared" si="9"/>
        <v>2369.3987999999995</v>
      </c>
      <c r="N32" s="93">
        <v>194.8184</v>
      </c>
      <c r="O32" s="93">
        <v>891.4644199999999</v>
      </c>
      <c r="P32" s="93">
        <v>1040.0067088000001</v>
      </c>
      <c r="Q32" s="93">
        <v>601.61027339999998</v>
      </c>
      <c r="R32" s="94">
        <f t="shared" si="10"/>
        <v>2727.8998022000001</v>
      </c>
      <c r="S32" s="93">
        <f t="shared" ref="S32:U32" si="14">S15*7.6</f>
        <v>422.31501400000002</v>
      </c>
      <c r="T32" s="93">
        <f t="shared" si="14"/>
        <v>993.34572979999996</v>
      </c>
      <c r="U32" s="93">
        <f t="shared" si="14"/>
        <v>1067.8</v>
      </c>
    </row>
    <row r="33" spans="2:21">
      <c r="B33" s="76" t="s">
        <v>233</v>
      </c>
      <c r="C33" s="96" t="s">
        <v>278</v>
      </c>
      <c r="D33" s="96">
        <f t="shared" ref="D33:G33" si="15">SUM(D29:D32)</f>
        <v>20593.297447600002</v>
      </c>
      <c r="E33" s="96">
        <f t="shared" si="15"/>
        <v>22678.033205</v>
      </c>
      <c r="F33" s="96">
        <f t="shared" si="15"/>
        <v>24716.083146600002</v>
      </c>
      <c r="G33" s="96">
        <f t="shared" si="15"/>
        <v>24066.456042799997</v>
      </c>
      <c r="H33" s="97">
        <f>SUM(H29:H32)</f>
        <v>92053.869841999986</v>
      </c>
      <c r="I33" s="96">
        <f t="shared" ref="I33:S33" si="16">SUM(I29:I32)</f>
        <v>17614.6492</v>
      </c>
      <c r="J33" s="96">
        <f t="shared" si="16"/>
        <v>25709.556427199997</v>
      </c>
      <c r="K33" s="96">
        <f t="shared" si="16"/>
        <v>22501.0657268</v>
      </c>
      <c r="L33" s="96">
        <f t="shared" si="16"/>
        <v>24714.519799999998</v>
      </c>
      <c r="M33" s="97">
        <f t="shared" si="16"/>
        <v>90539.791153999977</v>
      </c>
      <c r="N33" s="96">
        <f t="shared" si="16"/>
        <v>23051.709902399998</v>
      </c>
      <c r="O33" s="96">
        <f t="shared" si="16"/>
        <v>24430.556819999998</v>
      </c>
      <c r="P33" s="96">
        <f t="shared" si="16"/>
        <v>22214.182959799997</v>
      </c>
      <c r="Q33" s="96">
        <f t="shared" si="16"/>
        <v>22813.172673400004</v>
      </c>
      <c r="R33" s="97">
        <f t="shared" si="16"/>
        <v>92509.62235559999</v>
      </c>
      <c r="S33" s="96">
        <f t="shared" si="16"/>
        <v>24642.3015486</v>
      </c>
      <c r="T33" s="96">
        <f t="shared" ref="T33:U33" si="17">SUM(T29:T32)</f>
        <v>25127.930046000001</v>
      </c>
      <c r="U33" s="96">
        <f t="shared" si="17"/>
        <v>25433.399999999998</v>
      </c>
    </row>
    <row r="34" spans="2:21">
      <c r="B34" s="95"/>
      <c r="C34" s="95"/>
      <c r="D34" s="95"/>
      <c r="E34" s="95"/>
      <c r="F34" s="95"/>
      <c r="G34" s="95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</row>
    <row r="35" spans="2:21">
      <c r="B35" s="78" t="s">
        <v>234</v>
      </c>
      <c r="C35" s="78" t="s">
        <v>278</v>
      </c>
      <c r="D35" s="93">
        <v>9558.1558079999977</v>
      </c>
      <c r="E35" s="93">
        <v>10780.662851999999</v>
      </c>
      <c r="F35" s="93">
        <v>10953.9075044</v>
      </c>
      <c r="G35" s="93">
        <v>6324.6392044000013</v>
      </c>
      <c r="H35" s="94">
        <f>SUM(D35:G35)</f>
        <v>37617.365368799998</v>
      </c>
      <c r="I35" s="93">
        <v>9856.4493479999983</v>
      </c>
      <c r="J35" s="93">
        <v>11365.487222</v>
      </c>
      <c r="K35" s="93">
        <v>8407.860916399999</v>
      </c>
      <c r="L35" s="93">
        <v>11470.4529348</v>
      </c>
      <c r="M35" s="94">
        <f>SUM(I35:L35)</f>
        <v>41100.250421199999</v>
      </c>
      <c r="N35" s="93">
        <v>9125.0512335999993</v>
      </c>
      <c r="O35" s="93">
        <v>9283.5005404000003</v>
      </c>
      <c r="P35" s="93">
        <v>11853.457587199997</v>
      </c>
      <c r="Q35" s="93">
        <v>12772.8953348</v>
      </c>
      <c r="R35" s="94">
        <f>SUM(N35:Q35)</f>
        <v>43034.904695999998</v>
      </c>
      <c r="S35" s="93">
        <f>S18*7.6</f>
        <v>11602.148090800001</v>
      </c>
      <c r="T35" s="93">
        <f t="shared" ref="T35:U36" si="18">T18*7.6</f>
        <v>11856.851542000002</v>
      </c>
      <c r="U35" s="93">
        <f t="shared" si="18"/>
        <v>12546.280297999994</v>
      </c>
    </row>
    <row r="36" spans="2:21">
      <c r="B36" s="78" t="s">
        <v>235</v>
      </c>
      <c r="C36" s="78" t="s">
        <v>278</v>
      </c>
      <c r="D36" s="93">
        <v>492.56281719999993</v>
      </c>
      <c r="E36" s="93">
        <v>698.7512352</v>
      </c>
      <c r="F36" s="93">
        <v>723.47932631999993</v>
      </c>
      <c r="G36" s="93">
        <v>583.67577439999991</v>
      </c>
      <c r="H36" s="94">
        <f>SUM(D36:G36)</f>
        <v>2498.4691531199996</v>
      </c>
      <c r="I36" s="93">
        <v>503.35421679999996</v>
      </c>
      <c r="J36" s="93">
        <v>800.60170040000003</v>
      </c>
      <c r="K36" s="93">
        <v>642.80801519999989</v>
      </c>
      <c r="L36" s="93">
        <v>745.96159920000002</v>
      </c>
      <c r="M36" s="94">
        <f>SUM(I36:L36)</f>
        <v>2692.7255315999996</v>
      </c>
      <c r="N36" s="93">
        <v>462.33969200000001</v>
      </c>
      <c r="O36" s="93">
        <v>692.98879360000001</v>
      </c>
      <c r="P36" s="93">
        <v>848.01169360000006</v>
      </c>
      <c r="Q36" s="93">
        <v>831.11231079999993</v>
      </c>
      <c r="R36" s="94">
        <f>SUM(N36:Q36)</f>
        <v>2834.4524899999997</v>
      </c>
      <c r="S36" s="93">
        <f>S19*7.6</f>
        <v>582.74009188799994</v>
      </c>
      <c r="T36" s="93">
        <f t="shared" si="18"/>
        <v>891.12321039999972</v>
      </c>
      <c r="U36" s="93">
        <f t="shared" si="18"/>
        <v>911.01484240000036</v>
      </c>
    </row>
    <row r="37" spans="2:21">
      <c r="B37" s="76" t="s">
        <v>236</v>
      </c>
      <c r="C37" s="96" t="s">
        <v>278</v>
      </c>
      <c r="D37" s="96">
        <f t="shared" ref="D37:G37" si="19">SUM(D35:D36)</f>
        <v>10050.718625199997</v>
      </c>
      <c r="E37" s="96">
        <f t="shared" si="19"/>
        <v>11479.414087199999</v>
      </c>
      <c r="F37" s="96">
        <f t="shared" si="19"/>
        <v>11677.386830719999</v>
      </c>
      <c r="G37" s="96">
        <f t="shared" si="19"/>
        <v>6908.314978800001</v>
      </c>
      <c r="H37" s="97">
        <f>SUM(H35:H36)</f>
        <v>40115.834521919998</v>
      </c>
      <c r="I37" s="96">
        <f t="shared" ref="I37:S37" si="20">SUM(I35:I36)</f>
        <v>10359.803564799999</v>
      </c>
      <c r="J37" s="96">
        <f t="shared" si="20"/>
        <v>12166.0889224</v>
      </c>
      <c r="K37" s="96">
        <f t="shared" si="20"/>
        <v>9050.6689315999993</v>
      </c>
      <c r="L37" s="96">
        <f t="shared" si="20"/>
        <v>12216.414534</v>
      </c>
      <c r="M37" s="97">
        <f t="shared" si="20"/>
        <v>43792.9759528</v>
      </c>
      <c r="N37" s="96">
        <f t="shared" si="20"/>
        <v>9587.3909255999988</v>
      </c>
      <c r="O37" s="96">
        <f t="shared" si="20"/>
        <v>9976.4893339999999</v>
      </c>
      <c r="P37" s="96">
        <f t="shared" si="20"/>
        <v>12701.469280799996</v>
      </c>
      <c r="Q37" s="96">
        <f t="shared" si="20"/>
        <v>13604.007645599999</v>
      </c>
      <c r="R37" s="97">
        <f t="shared" si="20"/>
        <v>45869.357185999994</v>
      </c>
      <c r="S37" s="96">
        <f t="shared" si="20"/>
        <v>12184.888182688001</v>
      </c>
      <c r="T37" s="96">
        <f t="shared" ref="T37:U37" si="21">SUM(T35:T36)</f>
        <v>12747.974752400001</v>
      </c>
      <c r="U37" s="96">
        <f t="shared" si="21"/>
        <v>13457.295140399994</v>
      </c>
    </row>
    <row r="38" spans="2:21">
      <c r="B38" s="95"/>
      <c r="C38" s="95"/>
      <c r="D38" s="95"/>
      <c r="E38" s="95"/>
      <c r="F38" s="95"/>
      <c r="G38" s="95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</row>
    <row r="39" spans="2:21" ht="13.5" thickBot="1">
      <c r="B39" s="79" t="s">
        <v>237</v>
      </c>
      <c r="C39" s="98" t="s">
        <v>278</v>
      </c>
      <c r="D39" s="98">
        <f t="shared" ref="D39:G39" si="22">SUM(D33,D37)</f>
        <v>30644.016072799997</v>
      </c>
      <c r="E39" s="98">
        <f t="shared" si="22"/>
        <v>34157.447292199999</v>
      </c>
      <c r="F39" s="98">
        <f t="shared" si="22"/>
        <v>36393.469977319997</v>
      </c>
      <c r="G39" s="98">
        <f t="shared" si="22"/>
        <v>30974.771021599998</v>
      </c>
      <c r="H39" s="99">
        <f>SUM(H33,H37)</f>
        <v>132169.70436391997</v>
      </c>
      <c r="I39" s="98">
        <f t="shared" ref="I39:S39" si="23">SUM(I33,I37)</f>
        <v>27974.4527648</v>
      </c>
      <c r="J39" s="98">
        <f t="shared" si="23"/>
        <v>37875.645349599996</v>
      </c>
      <c r="K39" s="98">
        <f t="shared" si="23"/>
        <v>31551.734658399997</v>
      </c>
      <c r="L39" s="98">
        <f t="shared" si="23"/>
        <v>36930.934333999998</v>
      </c>
      <c r="M39" s="99">
        <f t="shared" si="23"/>
        <v>134332.76710679999</v>
      </c>
      <c r="N39" s="98">
        <f t="shared" si="23"/>
        <v>32639.100827999995</v>
      </c>
      <c r="O39" s="98">
        <f t="shared" si="23"/>
        <v>34407.046153999996</v>
      </c>
      <c r="P39" s="98">
        <f t="shared" si="23"/>
        <v>34915.652240599993</v>
      </c>
      <c r="Q39" s="98">
        <f t="shared" si="23"/>
        <v>36417.180319000006</v>
      </c>
      <c r="R39" s="99">
        <f t="shared" si="23"/>
        <v>138378.97954159998</v>
      </c>
      <c r="S39" s="98">
        <f t="shared" si="23"/>
        <v>36827.189731288003</v>
      </c>
      <c r="T39" s="98">
        <f t="shared" ref="T39:U39" si="24">SUM(T33,T37)</f>
        <v>37875.904798400006</v>
      </c>
      <c r="U39" s="98">
        <f t="shared" si="24"/>
        <v>38890.695140399992</v>
      </c>
    </row>
    <row r="42" spans="2:21">
      <c r="B42" s="74" t="s">
        <v>281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Титульный лист</vt:lpstr>
      <vt:lpstr>Содержание</vt:lpstr>
      <vt:lpstr>стр. 2</vt:lpstr>
      <vt:lpstr>стр. 3</vt:lpstr>
      <vt:lpstr>стр. 4</vt:lpstr>
      <vt:lpstr>стр. 5</vt:lpstr>
      <vt:lpstr>стр. 6</vt:lpstr>
      <vt:lpstr>стр. 7</vt:lpstr>
      <vt:lpstr>стр. 8</vt:lpstr>
      <vt:lpstr>стр.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Байжигитова Эльмира</cp:lastModifiedBy>
  <cp:lastPrinted>2018-06-27T05:48:43Z</cp:lastPrinted>
  <dcterms:created xsi:type="dcterms:W3CDTF">2018-04-16T08:07:20Z</dcterms:created>
  <dcterms:modified xsi:type="dcterms:W3CDTF">2018-11-25T13:30:47Z</dcterms:modified>
</cp:coreProperties>
</file>